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729"/>
  <workbookPr defaultThemeVersion="124226"/>
  <mc:AlternateContent xmlns:mc="http://schemas.openxmlformats.org/markup-compatibility/2006">
    <mc:Choice Requires="x15">
      <x15ac:absPath xmlns:x15ac="http://schemas.microsoft.com/office/spreadsheetml/2010/11/ac" url="C:\Users\chiken-jimu003\Downloads\OneDrive_3_2022-2-18\"/>
    </mc:Choice>
  </mc:AlternateContent>
  <xr:revisionPtr revIDLastSave="0" documentId="13_ncr:1_{43405253-4E23-4E70-971C-53E51870AA6D}" xr6:coauthVersionLast="47" xr6:coauthVersionMax="47" xr10:uidLastSave="{00000000-0000-0000-0000-000000000000}"/>
  <bookViews>
    <workbookView xWindow="-108" yWindow="-108" windowWidth="23256" windowHeight="12576" tabRatio="928" xr2:uid="{00000000-000D-0000-FFFF-FFFF00000000}"/>
  </bookViews>
  <sheets>
    <sheet name="☆はじめにお読みください" sheetId="20" r:id="rId1"/>
    <sheet name="治験経費1_経費算出基準" sheetId="7" r:id="rId2"/>
    <sheet name="別紙1_臨床試験研究経費ポイント算出表" sheetId="4" r:id="rId3"/>
    <sheet name="別紙2_治験薬管理経費ポイント算出表" sheetId="5" r:id="rId4"/>
    <sheet name="出来高費用算出表_マイルストーン" sheetId="8" r:id="rId5"/>
    <sheet name="出来高費用算出表_均等割" sheetId="17" r:id="rId6"/>
  </sheets>
  <definedNames>
    <definedName name="_xlnm.Print_Area" localSheetId="1">治験経費1_経費算出基準!$A$1:$X$76</definedName>
    <definedName name="_xlnm.Print_Area" localSheetId="4">出来高費用算出表_マイルストーン!$A$1:$X$24</definedName>
    <definedName name="_xlnm.Print_Area" localSheetId="5">出来高費用算出表_均等割!$A$1:$X$69</definedName>
    <definedName name="_xlnm.Print_Area" localSheetId="2">別紙1_臨床試験研究経費ポイント算出表!$A$1:$AA$36</definedName>
    <definedName name="_xlnm.Print_Area" localSheetId="3">別紙2_治験薬管理経費ポイント算出表!$A$1:$AA$30</definedName>
    <definedName name="_xlnm.Print_Titles" localSheetId="0">☆はじめにお読みください!$1:$6</definedName>
    <definedName name="_xlnm.Print_Titles" localSheetId="5">出来高費用算出表_均等割!$1:$15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66" i="17" l="1"/>
  <c r="J21" i="8"/>
  <c r="N16" i="7"/>
  <c r="A1" i="17" l="1"/>
  <c r="A1" i="8"/>
  <c r="G10" i="17"/>
  <c r="U8" i="4" l="1"/>
  <c r="H8" i="4"/>
  <c r="H7" i="4"/>
  <c r="U6" i="4"/>
  <c r="H6" i="4"/>
  <c r="U2" i="4"/>
  <c r="H2" i="4"/>
  <c r="U1" i="4"/>
  <c r="H1" i="4"/>
  <c r="U8" i="5"/>
  <c r="H8" i="5"/>
  <c r="U2" i="5"/>
  <c r="H2" i="5"/>
  <c r="U1" i="5"/>
  <c r="H1" i="5"/>
  <c r="S2" i="8"/>
  <c r="G2" i="8"/>
  <c r="S1" i="8"/>
  <c r="G1" i="8"/>
  <c r="S2" i="17"/>
  <c r="G2" i="17"/>
  <c r="S1" i="17"/>
  <c r="G1" i="17"/>
  <c r="G8" i="17"/>
  <c r="S10" i="17"/>
  <c r="S9" i="17"/>
  <c r="G9" i="17"/>
  <c r="G10" i="8"/>
  <c r="G9" i="8"/>
  <c r="G8" i="8"/>
  <c r="S10" i="8"/>
  <c r="S9" i="8"/>
  <c r="S8" i="17"/>
  <c r="G7" i="17"/>
  <c r="S6" i="17"/>
  <c r="G6" i="17"/>
  <c r="S8" i="8"/>
  <c r="S6" i="8"/>
  <c r="U6" i="5"/>
  <c r="G7" i="8"/>
  <c r="H7" i="5"/>
  <c r="G6" i="8"/>
  <c r="H6" i="5"/>
  <c r="AA16" i="5"/>
  <c r="AA18" i="5"/>
  <c r="AA19" i="5"/>
  <c r="AA17" i="5"/>
  <c r="AA22" i="4"/>
  <c r="AA26" i="4"/>
  <c r="Q55" i="7"/>
  <c r="Q54" i="7"/>
  <c r="I24" i="7"/>
  <c r="N31" i="7"/>
  <c r="G31" i="7" s="1"/>
  <c r="S31" i="7" s="1"/>
  <c r="N28" i="7"/>
  <c r="G28" i="7" s="1"/>
  <c r="AA25" i="4"/>
  <c r="AA21" i="4"/>
  <c r="N23" i="7" l="1"/>
  <c r="S23" i="7" s="1"/>
  <c r="S16" i="7"/>
  <c r="T56" i="7" s="1"/>
  <c r="Q24" i="7"/>
  <c r="S24" i="7" s="1"/>
  <c r="S33" i="7"/>
  <c r="N19" i="7"/>
  <c r="S19" i="7" s="1"/>
  <c r="Q20" i="7"/>
  <c r="S20" i="7" s="1"/>
  <c r="T49" i="7" l="1"/>
  <c r="T50" i="7" s="1"/>
  <c r="T51" i="7" s="1"/>
  <c r="T57" i="7"/>
  <c r="T58" i="7" l="1"/>
  <c r="AA29" i="5" l="1"/>
  <c r="AA28" i="5"/>
  <c r="AA27" i="5"/>
  <c r="AA26" i="5"/>
  <c r="AA25" i="5"/>
  <c r="AA24" i="5"/>
  <c r="AA23" i="5"/>
  <c r="AA22" i="5"/>
  <c r="AA21" i="5"/>
  <c r="AA20" i="5"/>
  <c r="AA15" i="5"/>
  <c r="AA14" i="5"/>
  <c r="AA35" i="4"/>
  <c r="AA34" i="4"/>
  <c r="AA33" i="4"/>
  <c r="AA32" i="4"/>
  <c r="AA31" i="4"/>
  <c r="AA30" i="4"/>
  <c r="AA29" i="4"/>
  <c r="AA28" i="4"/>
  <c r="AA27" i="4"/>
  <c r="AA24" i="4"/>
  <c r="AA23" i="4"/>
  <c r="AA20" i="4"/>
  <c r="AA19" i="4"/>
  <c r="AA18" i="4"/>
  <c r="AA17" i="4"/>
  <c r="AA16" i="4"/>
  <c r="AA15" i="4"/>
  <c r="AA14" i="4"/>
  <c r="T60" i="7" l="1"/>
  <c r="AA30" i="5" l="1"/>
  <c r="C31" i="7" s="1"/>
  <c r="AA36" i="4"/>
  <c r="C28" i="7" s="1"/>
  <c r="S28" i="7" s="1"/>
  <c r="S38" i="7" l="1"/>
  <c r="S36" i="7"/>
  <c r="T52" i="7" l="1"/>
  <c r="S41" i="7"/>
  <c r="S43" i="7" s="1"/>
  <c r="T53" i="7" l="1"/>
  <c r="S46" i="7"/>
  <c r="S63" i="7" l="1"/>
  <c r="T54" i="7"/>
  <c r="T55" i="7" s="1"/>
  <c r="M12" i="8" l="1"/>
  <c r="M12" i="17"/>
  <c r="M13" i="17" s="1"/>
  <c r="S65" i="7"/>
  <c r="M13" i="8" l="1"/>
  <c r="M40" i="17"/>
  <c r="M49" i="17"/>
  <c r="M62" i="17"/>
  <c r="M51" i="17"/>
  <c r="M50" i="17"/>
  <c r="M37" i="17"/>
  <c r="M47" i="17"/>
  <c r="M35" i="17"/>
  <c r="M58" i="17"/>
  <c r="M46" i="17"/>
  <c r="M34" i="17"/>
  <c r="M57" i="17"/>
  <c r="M45" i="17"/>
  <c r="M33" i="17"/>
  <c r="M56" i="17"/>
  <c r="M44" i="17"/>
  <c r="M32" i="17"/>
  <c r="M61" i="17"/>
  <c r="M48" i="17"/>
  <c r="M59" i="17"/>
  <c r="M55" i="17"/>
  <c r="M43" i="17"/>
  <c r="M29" i="17"/>
  <c r="M63" i="17"/>
  <c r="M39" i="17"/>
  <c r="M38" i="17"/>
  <c r="M60" i="17"/>
  <c r="M36" i="17"/>
  <c r="M54" i="17"/>
  <c r="M42" i="17"/>
  <c r="M28" i="17"/>
  <c r="M65" i="17"/>
  <c r="M53" i="17"/>
  <c r="M41" i="17"/>
  <c r="M26" i="17"/>
  <c r="M64" i="17"/>
  <c r="M52" i="17"/>
  <c r="M31" i="17"/>
  <c r="M30" i="17"/>
  <c r="M27" i="17"/>
  <c r="M16" i="8"/>
  <c r="M20" i="8"/>
  <c r="M19" i="8"/>
  <c r="M18" i="8"/>
  <c r="M17" i="8"/>
  <c r="M24" i="17"/>
  <c r="M23" i="17"/>
  <c r="M25" i="17"/>
  <c r="M19" i="17"/>
  <c r="M21" i="17"/>
  <c r="M20" i="17"/>
  <c r="M17" i="17"/>
  <c r="M22" i="17"/>
  <c r="M18" i="17"/>
  <c r="M16" i="17"/>
  <c r="M66" i="17" l="1"/>
  <c r="M68" i="17"/>
  <c r="M21" i="8" l="1"/>
  <c r="M23" i="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chiken-jimu003</author>
  </authors>
  <commentList>
    <comment ref="D1" authorId="0" shapeId="0" xr:uid="{736BEB9D-903F-4DFE-AB07-8CE17AEA7B5C}">
      <text>
        <r>
          <rPr>
            <b/>
            <sz val="9"/>
            <color indexed="81"/>
            <rFont val="MS P ゴシック"/>
            <family val="3"/>
            <charset val="128"/>
          </rPr>
          <t>出来高費用の請求方法を選択</t>
        </r>
        <r>
          <rPr>
            <sz val="9"/>
            <color indexed="81"/>
            <rFont val="MS P ゴシック"/>
            <family val="3"/>
            <charset val="128"/>
          </rPr>
          <t xml:space="preserve">
</t>
        </r>
      </text>
    </comment>
    <comment ref="M1" authorId="0" shapeId="0" xr:uid="{0D071A7C-BD28-42ED-91EF-5CA47EA05E1F}">
      <text>
        <r>
          <rPr>
            <b/>
            <sz val="9"/>
            <color indexed="81"/>
            <rFont val="MS P ゴシック"/>
            <family val="3"/>
            <charset val="128"/>
          </rPr>
          <t>当院が付与した整理番号を入力</t>
        </r>
        <r>
          <rPr>
            <sz val="9"/>
            <color indexed="81"/>
            <rFont val="MS P ゴシック"/>
            <family val="3"/>
            <charset val="128"/>
          </rPr>
          <t xml:space="preserve">
</t>
        </r>
      </text>
    </comment>
    <comment ref="A2" authorId="0" shapeId="0" xr:uid="{0DAB5FB9-536A-4F89-BBFC-CC4FE8968F25}">
      <text>
        <r>
          <rPr>
            <b/>
            <sz val="9"/>
            <color indexed="81"/>
            <rFont val="MS P ゴシック"/>
            <family val="3"/>
            <charset val="128"/>
          </rPr>
          <t>いずれかを選択
・医薬品
・医薬品（拡大治験）
・医療機器
・再生医療等製品</t>
        </r>
        <r>
          <rPr>
            <sz val="9"/>
            <color indexed="81"/>
            <rFont val="MS P ゴシック"/>
            <family val="3"/>
            <charset val="128"/>
          </rPr>
          <t xml:space="preserve">
</t>
        </r>
      </text>
    </comment>
    <comment ref="M2" authorId="0" shapeId="0" xr:uid="{B23D8053-91F4-4D70-8E4B-FFAEE4B2151D}">
      <text>
        <r>
          <rPr>
            <b/>
            <sz val="9"/>
            <color indexed="81"/>
            <rFont val="MS P ゴシック"/>
            <family val="3"/>
            <charset val="128"/>
          </rPr>
          <t>本書式の固定日を入力</t>
        </r>
        <r>
          <rPr>
            <sz val="9"/>
            <color indexed="81"/>
            <rFont val="MS P ゴシック"/>
            <family val="3"/>
            <charset val="128"/>
          </rPr>
          <t xml:space="preserve">
</t>
        </r>
      </text>
    </comment>
    <comment ref="A8" authorId="0" shapeId="0" xr:uid="{DDE72DC9-83F4-4796-8D28-AE2FACC218F0}">
      <text>
        <r>
          <rPr>
            <b/>
            <sz val="9"/>
            <color indexed="81"/>
            <rFont val="MS P ゴシック"/>
            <family val="3"/>
            <charset val="128"/>
          </rPr>
          <t>「契約内容」に応じて以下を選択
・新規：初回のみ（初期費用請求あり）
・変更：症例数追加（初期費用請求あり）／期間延長（継続費用として請求）
・追加：経費追加（初期費用請求なし）</t>
        </r>
      </text>
    </comment>
    <comment ref="M8" authorId="0" shapeId="0" xr:uid="{477FFE2D-77D2-47C8-8E4B-20905A22722F}">
      <text>
        <r>
          <rPr>
            <b/>
            <sz val="9"/>
            <color indexed="81"/>
            <rFont val="MS P ゴシック"/>
            <family val="3"/>
            <charset val="128"/>
          </rPr>
          <t>「契約内容」に応じて以下を選択
・実施：初回実施申請時の固定経費・症例経費の算出（メイン）
・症例数追加：追加症例数に係る症例経費の算出
・期間延長：期間延長に係る固定経費の算出
・経費追加：初回実施申請時の症例経費の算出（オプション）／PRT改訂時の症例経費の追加算出</t>
        </r>
        <r>
          <rPr>
            <sz val="9"/>
            <color indexed="81"/>
            <rFont val="MS P ゴシック"/>
            <family val="3"/>
            <charset val="128"/>
          </rPr>
          <t xml:space="preserve">
</t>
        </r>
      </text>
    </comment>
    <comment ref="A9" authorId="0" shapeId="0" xr:uid="{16494CA2-2EFF-42A3-823C-7CF48C30F39D}">
      <text>
        <r>
          <rPr>
            <b/>
            <sz val="9"/>
            <color indexed="81"/>
            <rFont val="MS P ゴシック"/>
            <family val="3"/>
            <charset val="128"/>
          </rPr>
          <t>新規／実施：原契約の締結予定日を入力
上記以外：原契約締結日を入力</t>
        </r>
      </text>
    </comment>
    <comment ref="M9" authorId="0" shapeId="0" xr:uid="{8AA34B0E-8309-45AB-B3A8-EDCF7922A65B}">
      <text>
        <r>
          <rPr>
            <b/>
            <sz val="9"/>
            <color indexed="81"/>
            <rFont val="MS P ゴシック"/>
            <family val="3"/>
            <charset val="128"/>
          </rPr>
          <t>新規／実施：契約終了予定日を入力
変更／期間延長：延長後の契約終了予定日を入力</t>
        </r>
        <r>
          <rPr>
            <sz val="9"/>
            <color indexed="81"/>
            <rFont val="MS P ゴシック"/>
            <family val="3"/>
            <charset val="128"/>
          </rPr>
          <t xml:space="preserve">
</t>
        </r>
      </text>
    </comment>
    <comment ref="A10" authorId="0" shapeId="0" xr:uid="{D04D193B-3465-4AA6-B259-F68A685CEB26}">
      <text>
        <r>
          <rPr>
            <b/>
            <sz val="9"/>
            <color indexed="81"/>
            <rFont val="MS P ゴシック"/>
            <family val="3"/>
            <charset val="128"/>
          </rPr>
          <t>新規／実施：初回契約時の契約症例数を入力
変更／症例数追加：追加症例数を入力
追加／経費追加：算出時の契約症例数を入力
上記以外：「0」を入力</t>
        </r>
      </text>
    </comment>
    <comment ref="M10" authorId="0" shapeId="0" xr:uid="{9D9983B0-D7E5-42FE-ABE2-A34899C4B1D6}">
      <text>
        <r>
          <rPr>
            <b/>
            <sz val="9"/>
            <color indexed="81"/>
            <rFont val="MS P ゴシック"/>
            <family val="3"/>
            <charset val="128"/>
          </rPr>
          <t>出来高費用として請求対象となる回数を入力</t>
        </r>
      </text>
    </comment>
    <comment ref="A11" authorId="0" shapeId="0" xr:uid="{37A864F3-C845-43F8-8B1E-27DA1F8979E3}">
      <text>
        <r>
          <rPr>
            <b/>
            <sz val="9"/>
            <color indexed="81"/>
            <rFont val="MS P ゴシック"/>
            <family val="3"/>
            <charset val="128"/>
          </rPr>
          <t>以下に該当する場合に入力
・固定経費及び症例経費の算出理由　※特記する必要がある場合
・人件費の割合　※SMO関与のみ　例：人件費：SMO管理料として〔　（４）～（５）　〕の25%</t>
        </r>
        <r>
          <rPr>
            <sz val="9"/>
            <color indexed="81"/>
            <rFont val="MS P ゴシック"/>
            <family val="3"/>
            <charset val="128"/>
          </rPr>
          <t xml:space="preserve">
</t>
        </r>
      </text>
    </comment>
    <comment ref="M14" authorId="0" shapeId="0" xr:uid="{8AB87920-3BD9-43CF-B0D9-58C9A7F94724}">
      <text>
        <r>
          <rPr>
            <b/>
            <sz val="9"/>
            <color indexed="81"/>
            <rFont val="MS P ゴシック"/>
            <family val="3"/>
            <charset val="128"/>
          </rPr>
          <t>変更／期間延長：セル「S14」に『契約終了予定日（変更前）』を20xx/xx/xxの形式で入力</t>
        </r>
        <r>
          <rPr>
            <sz val="9"/>
            <color indexed="81"/>
            <rFont val="MS P ゴシック"/>
            <family val="3"/>
            <charset val="128"/>
          </rPr>
          <t xml:space="preserve">
</t>
        </r>
      </text>
    </comment>
    <comment ref="I20" authorId="0" shapeId="0" xr:uid="{41CA26B4-6D99-430A-8E23-55134A80B001}">
      <text>
        <r>
          <rPr>
            <b/>
            <sz val="9"/>
            <color indexed="81"/>
            <rFont val="MS P ゴシック"/>
            <family val="3"/>
            <charset val="128"/>
          </rPr>
          <t>試験終了後の保管年数を5年単位で入力</t>
        </r>
        <r>
          <rPr>
            <sz val="9"/>
            <color indexed="81"/>
            <rFont val="MS P ゴシック"/>
            <family val="3"/>
            <charset val="128"/>
          </rPr>
          <t xml:space="preserve">
</t>
        </r>
      </text>
    </comment>
    <comment ref="N32" authorId="0" shapeId="0" xr:uid="{9BF33657-0E32-40DE-9173-558416094343}">
      <text>
        <r>
          <rPr>
            <b/>
            <sz val="9"/>
            <color indexed="81"/>
            <rFont val="MS P ゴシック"/>
            <family val="3"/>
            <charset val="128"/>
          </rPr>
          <t>別紙2_要素G「温度管理」にポイントが入った場合のみ『あり』を選択</t>
        </r>
        <r>
          <rPr>
            <sz val="9"/>
            <color indexed="81"/>
            <rFont val="MS P ゴシック"/>
            <family val="3"/>
            <charset val="128"/>
          </rPr>
          <t xml:space="preserve">
</t>
        </r>
      </text>
    </comment>
    <comment ref="Q36" authorId="0" shapeId="0" xr:uid="{0793D5AB-E19E-4664-8010-C2D204DCFD5A}">
      <text>
        <r>
          <rPr>
            <b/>
            <sz val="9"/>
            <color indexed="81"/>
            <rFont val="MS P ゴシック"/>
            <family val="3"/>
            <charset val="128"/>
          </rPr>
          <t>SMOが関与する場合「SMO管理料」として以下のとおり選択してください。※SMO関与なし：50％
・治験事務局担当者（SMA）のみ：37.5％
・臨床研究コーディネーター（CRC）のみ：25％
・臨床研究コーディネーター（CRC）及び治験事務局担当者（SMA）：12.5％</t>
        </r>
        <r>
          <rPr>
            <sz val="9"/>
            <color indexed="81"/>
            <rFont val="MS P ゴシック"/>
            <family val="3"/>
            <charset val="128"/>
          </rPr>
          <t xml:space="preserve">
</t>
        </r>
      </text>
    </comment>
    <comment ref="N37" authorId="0" shapeId="0" xr:uid="{E32CF5A3-F6DF-4D5B-9A4E-DBB7EA804D3B}">
      <text>
        <r>
          <rPr>
            <b/>
            <sz val="9"/>
            <color indexed="81"/>
            <rFont val="MS P ゴシック"/>
            <family val="3"/>
            <charset val="128"/>
          </rPr>
          <t>被験者以外に介助者等にも対応が必要となる場合は「あり」を選択</t>
        </r>
        <r>
          <rPr>
            <sz val="9"/>
            <color indexed="81"/>
            <rFont val="MS P ゴシック"/>
            <family val="3"/>
            <charset val="128"/>
          </rPr>
          <t xml:space="preserve">
</t>
        </r>
      </text>
    </comment>
    <comment ref="M69" authorId="0" shapeId="0" xr:uid="{C5BF8D16-45E6-42A1-86C4-6B13F4CC8214}">
      <text>
        <r>
          <rPr>
            <b/>
            <sz val="9"/>
            <color indexed="81"/>
            <rFont val="MS P ゴシック"/>
            <family val="3"/>
            <charset val="128"/>
          </rPr>
          <t>各セル内の文字を削除の上、「会社名」「代表者職名」「代表者氏名」を入力</t>
        </r>
        <r>
          <rPr>
            <sz val="9"/>
            <color indexed="81"/>
            <rFont val="MS P ゴシック"/>
            <family val="3"/>
            <charset val="128"/>
          </rPr>
          <t xml:space="preserve">
</t>
        </r>
      </text>
    </comment>
    <comment ref="V71" authorId="0" shapeId="0" xr:uid="{78EAED32-CA88-48F3-9266-DAD179E3A003}">
      <text>
        <r>
          <rPr>
            <b/>
            <sz val="9"/>
            <color indexed="81"/>
            <rFont val="MS P ゴシック"/>
            <family val="3"/>
            <charset val="128"/>
          </rPr>
          <t>押印の上ご提出ください
※責任医師押印は院内担当者にて取得可能</t>
        </r>
      </text>
    </comment>
    <comment ref="M74" authorId="0" shapeId="0" xr:uid="{1A039819-D525-4981-87C1-494AB62983C7}">
      <text>
        <r>
          <rPr>
            <b/>
            <sz val="9"/>
            <color indexed="81"/>
            <rFont val="MS P ゴシック"/>
            <family val="3"/>
            <charset val="128"/>
          </rPr>
          <t>各セル内の文字を削除の上、「所属」「氏名」を入力</t>
        </r>
        <r>
          <rPr>
            <sz val="9"/>
            <color indexed="81"/>
            <rFont val="MS P 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chiken-jimu003</author>
  </authors>
  <commentList>
    <comment ref="A4" authorId="0" shapeId="0" xr:uid="{BA36E415-F222-4A78-89BE-2C9BE883B826}">
      <text>
        <r>
          <rPr>
            <b/>
            <sz val="9"/>
            <color indexed="81"/>
            <rFont val="MS P ゴシック"/>
            <family val="3"/>
            <charset val="128"/>
          </rPr>
          <t>※経費追加（オプション）の場合、メインで算出したポイントと重複しないように算出してください。</t>
        </r>
        <r>
          <rPr>
            <sz val="9"/>
            <color indexed="81"/>
            <rFont val="MS P ゴシック"/>
            <family val="3"/>
            <charset val="128"/>
          </rPr>
          <t xml:space="preserve">
</t>
        </r>
      </text>
    </comment>
    <comment ref="B14" authorId="0" shapeId="0" xr:uid="{4AE6B8F7-D63A-4856-9EDA-6E9472ADF5AF}">
      <text>
        <r>
          <rPr>
            <sz val="9"/>
            <color indexed="81"/>
            <rFont val="MS P ゴシック"/>
            <family val="3"/>
            <charset val="128"/>
          </rPr>
          <t>試験で想定する被験者層について、Common Terminology Criteria for Adverse Events (CTCAE) Version 5.0「有害事象共通用語規準 v5.0 日本語訳JCOG 版（略称：CTCAE v5.0-JCOG）」を参考とし、原則としてGrade 1を「軽症」、Grade 2を「中等症」、Grade 3以上を「重症・重篤」として算定すること。なお、CTCAE v5.0-JCOGが改訂された場合は、経費算定時の最新版を用いることとする（日本臨床腫瘍研究グループのホームページ参照：http://www.jcog.jp/index.htm）。</t>
        </r>
      </text>
    </comment>
    <comment ref="B15" authorId="0" shapeId="0" xr:uid="{379698ED-7570-4F96-BC62-AA366061904C}">
      <text>
        <r>
          <rPr>
            <sz val="9"/>
            <color indexed="81"/>
            <rFont val="MS P ゴシック"/>
            <family val="3"/>
            <charset val="128"/>
          </rPr>
          <t xml:space="preserve">試験期間内に治験のための入院が必須の場合、入院にカウントすること。
</t>
        </r>
      </text>
    </comment>
    <comment ref="B16" authorId="0" shapeId="0" xr:uid="{A6C4A1D9-85C8-4EA6-81AA-3AFD8EDB574C}">
      <text>
        <r>
          <rPr>
            <sz val="9"/>
            <color indexed="81"/>
            <rFont val="MS P ゴシック"/>
            <family val="3"/>
            <charset val="128"/>
          </rPr>
          <t>評価の対象である被験薬の製造承認状況について算定すること。</t>
        </r>
      </text>
    </comment>
    <comment ref="B17" authorId="0" shapeId="0" xr:uid="{E11DD68E-5F3A-4DE8-96AD-7FFFDD60E1AB}">
      <text>
        <r>
          <rPr>
            <sz val="9"/>
            <color indexed="81"/>
            <rFont val="MS P ゴシック"/>
            <family val="3"/>
            <charset val="128"/>
          </rPr>
          <t>試験の盲検性について算定すること。なお、試験の実施時期により盲検性におけるデザインが混在する場合には、ポイント数が高くなるように算定すること。ただし、経費の算出を試験の期間毎に分割する場合を除く。</t>
        </r>
      </text>
    </comment>
    <comment ref="B18" authorId="0" shapeId="0" xr:uid="{956E3692-9627-429B-9CD5-113C270FA60E}">
      <text>
        <r>
          <rPr>
            <sz val="9"/>
            <color indexed="81"/>
            <rFont val="MS P ゴシック"/>
            <family val="3"/>
            <charset val="128"/>
          </rPr>
          <t xml:space="preserve">日本を含めた複数の国で同一のプロトコルにより同時開発する国際共同試験の場合に算定すること。また、日本単独で実施する試験であっても、依頼者が国外に所在する場合は、「依頼者が国外に所在」として算定すること。なお、ここで言う「依頼者」とは、本来のスポンサーを意味し、治験国内管理人が設置されている場合や日本国内に現地法人があるグローバル企業が依頼者の場合も、「依頼者が国外に所在」として取り扱うこと。
</t>
        </r>
      </text>
    </comment>
    <comment ref="B19" authorId="0" shapeId="0" xr:uid="{20A6E2CA-D1EC-4D28-9DFC-7F451E018EBF}">
      <text>
        <r>
          <rPr>
            <sz val="9"/>
            <color indexed="81"/>
            <rFont val="MS P ゴシック"/>
            <family val="3"/>
            <charset val="128"/>
          </rPr>
          <t xml:space="preserve">対照となる治療群にプラセボを使用する場合、又はスクリーニング期間のウォッシュアウト時にプラセボを使用する等の場合に算定すること。
</t>
        </r>
      </text>
    </comment>
    <comment ref="B20" authorId="0" shapeId="0" xr:uid="{124DCA60-46F1-417B-ABC2-97552A3191CA}">
      <text>
        <r>
          <rPr>
            <sz val="9"/>
            <color indexed="81"/>
            <rFont val="MS P ゴシック"/>
            <family val="3"/>
            <charset val="128"/>
          </rPr>
          <t xml:space="preserve">治験薬の投与経路について算定すること。なお、異なる投与経路の治験薬（又は治験薬に準じて依頼者から提供される薬剤・治験薬と同等に管理を求められる薬剤）を組み合わせて使用する場合には、ポイント数が高くなるよう算定すること。例えば、内服薬と静注薬を組み合わせる場合には、「静注」にカウントする。
</t>
        </r>
      </text>
    </comment>
    <comment ref="B21" authorId="0" shapeId="0" xr:uid="{180FAC3E-281B-4B42-9BBF-014E24CA581B}">
      <text>
        <r>
          <rPr>
            <sz val="9"/>
            <color indexed="81"/>
            <rFont val="MS P ゴシック"/>
            <family val="3"/>
            <charset val="128"/>
          </rPr>
          <t xml:space="preserve">個々の被験者における治験薬（又は治験薬に準じて依頼者から提供される薬剤・治験薬と同等に管理を求められる薬剤）を投与する期間を算定すること。ただし、投与期間が固定されていない場合には、想定される平均的な投与期間を算定することとするが、実際の投与期間が著しく平均値を超える場合には、試験終了時までに追加算定すること。なお、投与期間が長期に渡る場合には、期間を分割して算定しても構わない。
</t>
        </r>
      </text>
    </comment>
    <comment ref="B23" authorId="0" shapeId="0" xr:uid="{E4272B59-2075-481D-A753-977D534F1484}">
      <text>
        <r>
          <rPr>
            <sz val="9"/>
            <color indexed="81"/>
            <rFont val="MS P ゴシック"/>
            <family val="3"/>
            <charset val="128"/>
          </rPr>
          <t xml:space="preserve">対象となる被験者層について算定すること。なお、1歳未満は、乳児・新生児として、18歳未満は小児として取り扱う。65歳以上は高齢者として取り扱う。年齢上限が規定されていない場合は、高齢者として取り扱う。異なる被験者層を対象とする場合には、ポイント数が高くなるように算定すること。例えば、成人及び18歳未満を対象とする場合には、小児として算定する。
</t>
        </r>
      </text>
    </comment>
    <comment ref="B24" authorId="0" shapeId="0" xr:uid="{590DD54F-808F-4D3B-8EFC-CFB327B526E5}">
      <text>
        <r>
          <rPr>
            <sz val="9"/>
            <color indexed="81"/>
            <rFont val="MS P ゴシック"/>
            <family val="3"/>
            <charset val="128"/>
          </rPr>
          <t xml:space="preserve">選択基準及び除外基準の項目数をカウントすること。なお、試験期間内の所定の時期にそれぞれ基準が設定されている場合には、それらの総計とすること。
</t>
        </r>
      </text>
    </comment>
    <comment ref="B25" authorId="0" shapeId="0" xr:uid="{3BF0090B-88E2-4B5E-86AD-21A3CBC55497}">
      <text>
        <r>
          <rPr>
            <sz val="9"/>
            <color indexed="81"/>
            <rFont val="MS P ゴシック"/>
            <family val="3"/>
            <charset val="128"/>
          </rPr>
          <t xml:space="preserve">プロトコルに規定されるVisit回数を算定すること。なお、連続する一回の入院中の複数のタイミングに検査・画像診断などが予定される場合には、必要に応じて分割したVisit回数として算定すること。また、被験者ごとにVisit回数が一定にならない場合には、想定される平均的なVisit回数をカウントすること。ただし、実際のVisit回数が算定したVisit回数を著しく超える場合には、追加で費用を算定すること。
</t>
        </r>
      </text>
    </comment>
    <comment ref="B27" authorId="0" shapeId="0" xr:uid="{EEDE2734-66AD-41DE-9037-B080F15EBB0A}">
      <text>
        <r>
          <rPr>
            <sz val="9"/>
            <color indexed="81"/>
            <rFont val="MS P ゴシック"/>
            <family val="3"/>
            <charset val="128"/>
          </rPr>
          <t xml:space="preserve">一般的な臨床検査（採血・採尿など）及び心電図検査、超音波検査などの身体的・精神的な侵襲が無い（または非常に少ない）検査等の項目数を算定すること。
</t>
        </r>
      </text>
    </comment>
    <comment ref="B28" authorId="0" shapeId="0" xr:uid="{743C7AB8-6E5A-4789-92D2-EAA45D60BBFA}">
      <text>
        <r>
          <rPr>
            <sz val="9"/>
            <color indexed="81"/>
            <rFont val="MS P ゴシック"/>
            <family val="3"/>
            <charset val="128"/>
          </rPr>
          <t xml:space="preserve">画像診断（単純Ｘ線、CT、MRIなど）及び内視鏡検査、神経伝達速度検査などの身体的・精神的な侵襲が伴う検査等の回数を算定すること。
</t>
        </r>
      </text>
    </comment>
    <comment ref="B29" authorId="0" shapeId="0" xr:uid="{D82D7413-7279-4ADA-91D5-B9496D1E677A}">
      <text>
        <r>
          <rPr>
            <sz val="9"/>
            <color indexed="81"/>
            <rFont val="MS P ゴシック"/>
            <family val="3"/>
            <charset val="128"/>
          </rPr>
          <t xml:space="preserve">薬物血中濃度測定のための頻回な採血や畜尿が規定されている場合は、その回数を算定すること。
</t>
        </r>
      </text>
    </comment>
    <comment ref="B30" authorId="0" shapeId="0" xr:uid="{74545584-7DB4-40C6-9705-437775141BA1}">
      <text>
        <r>
          <rPr>
            <sz val="9"/>
            <color indexed="81"/>
            <rFont val="MS P ゴシック"/>
            <family val="3"/>
            <charset val="128"/>
          </rPr>
          <t xml:space="preserve">手術及び骨髄穿刺、動脈血採取などの侵襲性が高い方法による検体採取が規定されている場合には、その回数を算定すること。ただし、要素Mまたは要素Nと重複して算定しない。
</t>
        </r>
      </text>
    </comment>
    <comment ref="B31" authorId="0" shapeId="0" xr:uid="{67B88ED4-F800-48C3-911A-15DE7C2C1C1C}">
      <text>
        <r>
          <rPr>
            <sz val="9"/>
            <color indexed="81"/>
            <rFont val="MS P ゴシック"/>
            <family val="3"/>
            <charset val="128"/>
          </rPr>
          <t xml:space="preserve">放射線科の画像コピー代（5,000円／CD1枚）を除く、画像提供や病理組織の提出が規定されている場合には、その回数を算定すること。
</t>
        </r>
      </text>
    </comment>
    <comment ref="B32" authorId="0" shapeId="0" xr:uid="{03FD0EE9-1756-400D-AF9F-72A5FABCC64D}">
      <text>
        <r>
          <rPr>
            <sz val="9"/>
            <color indexed="81"/>
            <rFont val="MS P ゴシック"/>
            <family val="3"/>
            <charset val="128"/>
          </rPr>
          <t>治験責任医師が、試験参加に際して有効性評価のトレーニングを要する場合、そのトレーニングに要する時間を算定すること。</t>
        </r>
      </text>
    </comment>
    <comment ref="B33" authorId="0" shapeId="0" xr:uid="{4ACA0087-2069-492E-8BF9-6B95139F25E8}">
      <text>
        <r>
          <rPr>
            <sz val="9"/>
            <color indexed="81"/>
            <rFont val="MS P ゴシック"/>
            <family val="3"/>
            <charset val="128"/>
          </rPr>
          <t xml:space="preserve">治験責任医師が、有効性評価のためトレーニングが必須となるものがある場合、その評価があるVisit回数を計上すること。
</t>
        </r>
      </text>
    </comment>
    <comment ref="B35" authorId="0" shapeId="0" xr:uid="{E3D82217-9D6E-4FEA-BCB2-DDA5FC69896C}">
      <text>
        <r>
          <rPr>
            <sz val="9"/>
            <color indexed="81"/>
            <rFont val="MS P ゴシック"/>
            <family val="3"/>
            <charset val="128"/>
          </rPr>
          <t xml:space="preserve">試験の開発相について算定すること。なお混在する場合には、ポイント数が高くなるように算定すること。
</t>
        </r>
      </text>
    </comment>
    <comment ref="A36" authorId="0" shapeId="0" xr:uid="{4E50CE65-449C-4451-AA16-A66A5A4127C8}">
      <text>
        <r>
          <rPr>
            <sz val="9"/>
            <color indexed="81"/>
            <rFont val="MS P ゴシック"/>
            <family val="3"/>
            <charset val="128"/>
          </rPr>
          <t xml:space="preserve">臨床試験研究経費 算出額
・医薬品／医療機器／再生医療等製品：合計ポイント数×1×6,000円×症例数
・医薬品（拡大治験）：合計ポイント数×0.6×6,000円×症例数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chiken-jimu003</author>
  </authors>
  <commentList>
    <comment ref="A4" authorId="0" shapeId="0" xr:uid="{0A86CBC5-2516-465C-9C41-7981E651119A}">
      <text>
        <r>
          <rPr>
            <b/>
            <sz val="9"/>
            <color indexed="81"/>
            <rFont val="MS P ゴシック"/>
            <family val="3"/>
            <charset val="128"/>
          </rPr>
          <t>※経費追加（オプション）の場合、メインで算出したポイントと重複しないように算出してください。</t>
        </r>
        <r>
          <rPr>
            <sz val="9"/>
            <color indexed="81"/>
            <rFont val="MS P ゴシック"/>
            <family val="3"/>
            <charset val="128"/>
          </rPr>
          <t xml:space="preserve">
</t>
        </r>
      </text>
    </comment>
    <comment ref="B14" authorId="0" shapeId="0" xr:uid="{3F923759-7E09-4B20-88FA-0EF7D215191C}">
      <text>
        <r>
          <rPr>
            <sz val="9"/>
            <color indexed="81"/>
            <rFont val="MS P ゴシック"/>
            <family val="3"/>
            <charset val="128"/>
          </rPr>
          <t xml:space="preserve">治験薬の剤型について算定する。なお、剤型が異なる治験薬（又は治験薬に準じて依頼者から提供される薬剤・治験薬と同等に管理を求められる薬剤）を組み合わせて使用する場合には、ポイント数が高くなるよう算定すること。
</t>
        </r>
      </text>
    </comment>
    <comment ref="B15" authorId="0" shapeId="0" xr:uid="{51888964-7B46-4638-9761-2F08372DA4E5}">
      <text>
        <r>
          <rPr>
            <sz val="9"/>
            <color indexed="81"/>
            <rFont val="MS P ゴシック"/>
            <family val="3"/>
            <charset val="128"/>
          </rPr>
          <t xml:space="preserve">試験の盲検性について算定すること。なお、試験の実施時期により盲検性におけるデザインが混在する場合には、ポイント数が高くなるように算定すること。ただし、経費の算出を試験の期間毎に分割する場合を除く。
</t>
        </r>
      </text>
    </comment>
    <comment ref="B16" authorId="0" shapeId="0" xr:uid="{FC7A3B6E-8E5A-4FD3-85AF-486682D10D2A}">
      <text>
        <r>
          <rPr>
            <sz val="9"/>
            <color indexed="81"/>
            <rFont val="MS P ゴシック"/>
            <family val="3"/>
            <charset val="128"/>
          </rPr>
          <t xml:space="preserve">個々の被験者における治験薬（又は治験薬に準じて依頼者から提供される薬剤・治験薬と同等に管理を求められる薬剤）を投与する期間を算定すること。ただし、投与期間が固定されていない場合には、想定される平均的な投与期間を算定することとするが、実際の投与期間が著しく想定を超える場合には、試験終了時までに追加算定すること。なお、投与期間が長期に渡る場合には、期間を分割して算定しても構わない。
</t>
        </r>
      </text>
    </comment>
    <comment ref="B18" authorId="0" shapeId="0" xr:uid="{8E6625E1-3359-4A29-95F2-9B0E16EA7E45}">
      <text>
        <r>
          <rPr>
            <sz val="9"/>
            <color indexed="81"/>
            <rFont val="MS P ゴシック"/>
            <family val="3"/>
            <charset val="128"/>
          </rPr>
          <t xml:space="preserve">治験薬（又は治験薬に準じて依頼者から提供される薬剤）を調剤及び出庫するVisitの回数を算定すること。ただし、投与期間が固定されていない場合には、想定される平均的な調剤及び出庫するVisitの回数を算定することとするが、実際の投与回数が著しく平均値を越える場合には、試験終了時までに追加算定すること。なお、投与期間が長期に渡る場合には、期間を分割して算定しても構わない。
</t>
        </r>
      </text>
    </comment>
    <comment ref="B20" authorId="0" shapeId="0" xr:uid="{BFE003DA-BCC2-4F49-830F-36BD099FCDD1}">
      <text>
        <r>
          <rPr>
            <sz val="9"/>
            <color indexed="81"/>
            <rFont val="MS P ゴシック"/>
            <family val="3"/>
            <charset val="128"/>
          </rPr>
          <t xml:space="preserve">治験薬（又は治験薬に準じて依頼者から提供される薬剤）の出庫に際して、溶解・希釈・混合等の調製を行う場合に算定すること。
</t>
        </r>
      </text>
    </comment>
    <comment ref="B21" authorId="0" shapeId="0" xr:uid="{11329539-CF51-48B3-9302-29655EC41CE8}">
      <text>
        <r>
          <rPr>
            <sz val="9"/>
            <color indexed="81"/>
            <rFont val="MS P ゴシック"/>
            <family val="3"/>
            <charset val="128"/>
          </rPr>
          <t xml:space="preserve">治験薬（又は治験薬に準じて依頼者から提供される薬剤）の保管要件について算定すること。なお、保管方法の異なる治験薬（又は治験薬に準じて依頼者から提供される薬剤や患者持ち帰り用保冷剤）がある場合には、ポイント数が高くなるよう算定すること。
</t>
        </r>
      </text>
    </comment>
    <comment ref="B22" authorId="0" shapeId="0" xr:uid="{B0121D9E-46EC-49E5-8213-B589C517CF3C}">
      <text>
        <r>
          <rPr>
            <sz val="9"/>
            <color indexed="81"/>
            <rFont val="MS P ゴシック"/>
            <family val="3"/>
            <charset val="128"/>
          </rPr>
          <t xml:space="preserve">当院の温度管理方法で対応可能であればポイント計上不要
</t>
        </r>
      </text>
    </comment>
    <comment ref="B23" authorId="0" shapeId="0" xr:uid="{A9A325AF-9FB8-44C3-B744-8D5821361E51}">
      <text>
        <r>
          <rPr>
            <sz val="9"/>
            <color indexed="81"/>
            <rFont val="MS P ゴシック"/>
            <family val="3"/>
            <charset val="128"/>
          </rPr>
          <t xml:space="preserve">対照となる治療群にプラセボを使用する場合、又はスクリーニング期間のウォッシュアウト時にプラセボを使用する等の場合に算定すること。
</t>
        </r>
      </text>
    </comment>
    <comment ref="B25" authorId="0" shapeId="0" xr:uid="{3490578F-0D3E-471D-B43D-B1A9C41C2EC8}">
      <text>
        <r>
          <rPr>
            <sz val="9"/>
            <color indexed="81"/>
            <rFont val="MS P ゴシック"/>
            <family val="3"/>
            <charset val="128"/>
          </rPr>
          <t xml:space="preserve">非盲検担当者の設置が規定されている場合に算定すること。
</t>
        </r>
      </text>
    </comment>
    <comment ref="B26" authorId="0" shapeId="0" xr:uid="{F1D5CA17-1D45-4DD4-B25B-DC035D01098F}">
      <text>
        <r>
          <rPr>
            <sz val="9"/>
            <color indexed="81"/>
            <rFont val="MS P ゴシック"/>
            <family val="3"/>
            <charset val="128"/>
          </rPr>
          <t xml:space="preserve">治験薬の規制要件について算定すること。なお、治験薬（又は治験薬に準じて依頼者から提供される薬剤）の種類が複数ある場合や一つの治験薬が複数の種目に分類できる場合には、ポイントが高くなるよう算定すること。また、要素Hに明記されていない規制要件（「覚醒剤原料」や「特定生物由来製品」など）が治験薬（又は治験薬に準じて依頼者から提供される薬剤）に課せられている場合には、「向精神薬・麻薬」に準じて算定すること。
</t>
        </r>
      </text>
    </comment>
    <comment ref="B28" authorId="0" shapeId="0" xr:uid="{DA8E1918-21A5-421F-A081-E9E14911E844}">
      <text>
        <r>
          <rPr>
            <sz val="9"/>
            <color indexed="81"/>
            <rFont val="MS P ゴシック"/>
            <family val="3"/>
            <charset val="128"/>
          </rPr>
          <t xml:space="preserve">初回申請時点の責任医師及び分担医師の総数（治験薬の処方権限がある医師）
</t>
        </r>
      </text>
    </comment>
    <comment ref="B29" authorId="0" shapeId="0" xr:uid="{74F81670-26C2-47CF-8783-B7AD20BED217}">
      <text>
        <r>
          <rPr>
            <sz val="9"/>
            <color indexed="81"/>
            <rFont val="MS P ゴシック"/>
            <family val="3"/>
            <charset val="128"/>
          </rPr>
          <t xml:space="preserve">治験使用薬（被験薬又は対照薬、併用薬、レスキュー薬、前投与薬等）のうち、治験実施計画書又は治験薬管理手順書の規定上、出納管理又は温度管理が必要とされる治験使用薬の種類数を算定すること。なお、薬剤の名称が同一で複数の規格がある場合は、管理する規格数をカウントに加味すること。ただし、規格の違いが外観から判別できない場合及び、種類又は規格の異なる薬剤を箱単位で管理する場合は除く。
</t>
        </r>
      </text>
    </comment>
    <comment ref="A30" authorId="0" shapeId="0" xr:uid="{E9EC1E8F-FA03-4CFA-9F90-2BF6D35F1568}">
      <text>
        <r>
          <rPr>
            <sz val="9"/>
            <color indexed="81"/>
            <rFont val="MS P ゴシック"/>
            <family val="3"/>
            <charset val="128"/>
          </rPr>
          <t xml:space="preserve">治験薬管理経費 算出額
・医薬品／医療機器／再生医療等製品：合計ポイント数×1×1,000円×症例数
・医薬品（拡大治験）：合計ポイント数×0.6×1,000円×症例数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chiken-jimu003</author>
  </authors>
  <commentList>
    <comment ref="J15" authorId="0" shapeId="0" xr:uid="{FE67CCA3-761C-49AE-8FFD-05EAC7C1052C}">
      <text>
        <r>
          <rPr>
            <b/>
            <sz val="9"/>
            <color indexed="81"/>
            <rFont val="MS P ゴシック"/>
            <family val="3"/>
            <charset val="128"/>
          </rPr>
          <t>設定は5種類まで</t>
        </r>
        <r>
          <rPr>
            <sz val="9"/>
            <color indexed="81"/>
            <rFont val="MS P ゴシック"/>
            <family val="3"/>
            <charset val="128"/>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chiken-jimu003</author>
  </authors>
  <commentList>
    <comment ref="A4" authorId="0" shapeId="0" xr:uid="{D09E392E-8C98-422D-A846-E3EC3D9C1D09}">
      <text>
        <r>
          <rPr>
            <b/>
            <sz val="9"/>
            <color indexed="81"/>
            <rFont val="MS P ゴシック"/>
            <family val="3"/>
            <charset val="128"/>
          </rPr>
          <t>Visit数に合わせて行を増減し、合計の計算式を調整してください。
減らす場合：減らしたい行を選択し右クリック＞削除を選択
増やす場合：行66を選択し右クリック＞挿入を選択＞「Ctrl＋Y」で必要な行数を増やす
　　　　　　セルA65:X65を選択＞右下角＋を増やした行までドラッグ
　　　　　　A列の数値を調整
　　　　　　J列およびM列の合計（SUM関数）の調整</t>
        </r>
      </text>
    </comment>
    <comment ref="J15" authorId="0" shapeId="0" xr:uid="{043D5BF3-B753-4700-94E1-D3D304092CCC}">
      <text>
        <r>
          <rPr>
            <b/>
            <sz val="9"/>
            <color indexed="81"/>
            <rFont val="MS P ゴシック"/>
            <family val="3"/>
            <charset val="128"/>
          </rPr>
          <t>必ず「1」を入れてください。</t>
        </r>
        <r>
          <rPr>
            <sz val="9"/>
            <color indexed="81"/>
            <rFont val="MS P ゴシック"/>
            <family val="3"/>
            <charset val="128"/>
          </rPr>
          <t xml:space="preserve">
</t>
        </r>
      </text>
    </comment>
  </commentList>
</comments>
</file>

<file path=xl/sharedStrings.xml><?xml version="1.0" encoding="utf-8"?>
<sst xmlns="http://schemas.openxmlformats.org/spreadsheetml/2006/main" count="566" uniqueCount="380">
  <si>
    <t>★注意事項</t>
    <rPh sb="1" eb="5">
      <t>チュウイジコウ</t>
    </rPh>
    <phoneticPr fontId="2"/>
  </si>
  <si>
    <t>←選択／入力が必須のセル</t>
    <rPh sb="1" eb="3">
      <t>センタク</t>
    </rPh>
    <rPh sb="4" eb="6">
      <t>ニュウリョク</t>
    </rPh>
    <rPh sb="7" eb="9">
      <t>ヒッス</t>
    </rPh>
    <phoneticPr fontId="2"/>
  </si>
  <si>
    <t>←関数が設定されているセル</t>
    <rPh sb="1" eb="3">
      <t>カンスウ</t>
    </rPh>
    <rPh sb="4" eb="6">
      <t>セッテイ</t>
    </rPh>
    <phoneticPr fontId="2"/>
  </si>
  <si>
    <t>※各シートは計算式保護のため「シートの保護」を設定しています。解除が必要の場合は　「ホーム＞セル＞書式＞シート保護の解除」を選択してください。</t>
    <rPh sb="1" eb="2">
      <t>カク</t>
    </rPh>
    <phoneticPr fontId="2"/>
  </si>
  <si>
    <t>☆各項目の解説</t>
    <rPh sb="1" eb="2">
      <t>カク</t>
    </rPh>
    <rPh sb="2" eb="4">
      <t>コウモク</t>
    </rPh>
    <rPh sb="5" eb="7">
      <t>カイセツ</t>
    </rPh>
    <phoneticPr fontId="2"/>
  </si>
  <si>
    <t>★治験経費1_経費算出基準（治験）</t>
    <rPh sb="1" eb="3">
      <t>チケン</t>
    </rPh>
    <rPh sb="3" eb="5">
      <t>ケイヒ</t>
    </rPh>
    <rPh sb="7" eb="13">
      <t>ケイヒサンシュツキジュン</t>
    </rPh>
    <rPh sb="14" eb="16">
      <t>チケン</t>
    </rPh>
    <phoneticPr fontId="2"/>
  </si>
  <si>
    <t>出来高</t>
    <rPh sb="0" eb="3">
      <t>デキダカ</t>
    </rPh>
    <phoneticPr fontId="2"/>
  </si>
  <si>
    <t>出来高費用の請求方法を選択</t>
    <rPh sb="0" eb="5">
      <t>デキダカヒヨウ</t>
    </rPh>
    <rPh sb="6" eb="8">
      <t>セイキュウ</t>
    </rPh>
    <rPh sb="8" eb="10">
      <t>ホウホウ</t>
    </rPh>
    <rPh sb="11" eb="13">
      <t>センタク</t>
    </rPh>
    <phoneticPr fontId="2"/>
  </si>
  <si>
    <t>整理番号</t>
    <rPh sb="0" eb="4">
      <t>セイリバンゴウ</t>
    </rPh>
    <phoneticPr fontId="2"/>
  </si>
  <si>
    <t>当院が付与した整理番号を入力</t>
    <rPh sb="0" eb="2">
      <t>トウイン</t>
    </rPh>
    <rPh sb="3" eb="5">
      <t>フヨ</t>
    </rPh>
    <rPh sb="7" eb="11">
      <t>セイリバンゴウ</t>
    </rPh>
    <rPh sb="12" eb="14">
      <t>ニュウリョク</t>
    </rPh>
    <phoneticPr fontId="2"/>
  </si>
  <si>
    <t>区分</t>
    <rPh sb="0" eb="2">
      <t>クブン</t>
    </rPh>
    <phoneticPr fontId="2"/>
  </si>
  <si>
    <t>医薬品／医薬品（拡大治験）／医療機器／再生医療等製品のいずれかを選択</t>
    <rPh sb="0" eb="3">
      <t>イヤクヒン</t>
    </rPh>
    <rPh sb="4" eb="7">
      <t>イヤクヒン</t>
    </rPh>
    <rPh sb="8" eb="10">
      <t>カクダイ</t>
    </rPh>
    <rPh sb="10" eb="12">
      <t>チケン</t>
    </rPh>
    <rPh sb="14" eb="18">
      <t>イリョウキキ</t>
    </rPh>
    <rPh sb="19" eb="26">
      <t>サイセイイリョウトウセイヒン</t>
    </rPh>
    <rPh sb="32" eb="34">
      <t>センタク</t>
    </rPh>
    <phoneticPr fontId="2"/>
  </si>
  <si>
    <t>作成日</t>
    <rPh sb="0" eb="3">
      <t>サクセイビ</t>
    </rPh>
    <phoneticPr fontId="2"/>
  </si>
  <si>
    <t>本書式の固定日を入力</t>
    <rPh sb="0" eb="1">
      <t>ホン</t>
    </rPh>
    <rPh sb="1" eb="3">
      <t>ショシキ</t>
    </rPh>
    <rPh sb="4" eb="6">
      <t>コテイ</t>
    </rPh>
    <rPh sb="6" eb="7">
      <t>ビ</t>
    </rPh>
    <rPh sb="8" eb="10">
      <t>ニュウリョク</t>
    </rPh>
    <phoneticPr fontId="2"/>
  </si>
  <si>
    <t>契約区分</t>
    <rPh sb="0" eb="2">
      <t>ケイヤク</t>
    </rPh>
    <rPh sb="2" eb="4">
      <t>クブン</t>
    </rPh>
    <phoneticPr fontId="2"/>
  </si>
  <si>
    <t>「契約内容」に応じて以下を選択</t>
    <phoneticPr fontId="2"/>
  </si>
  <si>
    <t>・新規：初回のみ（初期費用請求あり）</t>
    <phoneticPr fontId="2"/>
  </si>
  <si>
    <t>・変更：症例数追加（初期費用請求あり）／期間延長（継続費用として請求）</t>
    <phoneticPr fontId="2"/>
  </si>
  <si>
    <t>・追加：経費追加（初期費用請求なし）</t>
    <phoneticPr fontId="2"/>
  </si>
  <si>
    <t>契約内容</t>
    <phoneticPr fontId="2"/>
  </si>
  <si>
    <t>・実施：初回実施申請時の固定経費・症例経費の算出（メイン）</t>
    <phoneticPr fontId="2"/>
  </si>
  <si>
    <t>・症例数追加：追加症例数に係る症例経費の算出</t>
    <phoneticPr fontId="2"/>
  </si>
  <si>
    <t>・期間延長：期間延長に係る固定経費の算出</t>
    <phoneticPr fontId="2"/>
  </si>
  <si>
    <t>・経費追加：初回実施申請時の症例経費の算出（オプション）／PRT改訂時の症例経費の追加算出</t>
    <phoneticPr fontId="2"/>
  </si>
  <si>
    <t>契約締結予定日</t>
    <rPh sb="0" eb="6">
      <t>ケイヤクテイケツヨテイ</t>
    </rPh>
    <rPh sb="6" eb="7">
      <t>ヒ</t>
    </rPh>
    <phoneticPr fontId="2"/>
  </si>
  <si>
    <t>新規／実施：原契約の締結予定日を入力</t>
    <rPh sb="3" eb="5">
      <t>ジッシ</t>
    </rPh>
    <rPh sb="6" eb="9">
      <t>ゲンケイヤク</t>
    </rPh>
    <rPh sb="10" eb="15">
      <t>テイケツヨテイヒ</t>
    </rPh>
    <rPh sb="16" eb="18">
      <t>ニュウリョク</t>
    </rPh>
    <phoneticPr fontId="2"/>
  </si>
  <si>
    <t>上記以外：原契約締結日を入力</t>
    <rPh sb="0" eb="2">
      <t>ジョウキ</t>
    </rPh>
    <rPh sb="2" eb="4">
      <t>イガイ</t>
    </rPh>
    <rPh sb="5" eb="8">
      <t>ゲンケイヤク</t>
    </rPh>
    <rPh sb="8" eb="10">
      <t>テイケツ</t>
    </rPh>
    <rPh sb="10" eb="11">
      <t>ビ</t>
    </rPh>
    <rPh sb="12" eb="14">
      <t>ニュウリョク</t>
    </rPh>
    <phoneticPr fontId="2"/>
  </si>
  <si>
    <t>契約終了予定日</t>
    <rPh sb="0" eb="4">
      <t>ケイヤクシュウリョウ</t>
    </rPh>
    <rPh sb="4" eb="7">
      <t>ヨテイビ</t>
    </rPh>
    <phoneticPr fontId="2"/>
  </si>
  <si>
    <t>新規／実施：契約終了予定日を入力</t>
    <rPh sb="3" eb="5">
      <t>ジッシ</t>
    </rPh>
    <rPh sb="6" eb="8">
      <t>ケイヤク</t>
    </rPh>
    <rPh sb="8" eb="13">
      <t>シュウリョウヨテイビ</t>
    </rPh>
    <rPh sb="14" eb="16">
      <t>ニュウリョク</t>
    </rPh>
    <phoneticPr fontId="2"/>
  </si>
  <si>
    <t>変更／期間延長：延長後の契約終了予定日を入力</t>
    <rPh sb="3" eb="5">
      <t>キカン</t>
    </rPh>
    <rPh sb="5" eb="7">
      <t>エンチョウ</t>
    </rPh>
    <rPh sb="8" eb="11">
      <t>エンチョウゴ</t>
    </rPh>
    <rPh sb="12" eb="19">
      <t>ケイヤクシュウリョウヨテイビ</t>
    </rPh>
    <rPh sb="20" eb="22">
      <t>ニュウリョク</t>
    </rPh>
    <phoneticPr fontId="2"/>
  </si>
  <si>
    <t>目標とする被験者数</t>
    <rPh sb="0" eb="2">
      <t>モクヒョウ</t>
    </rPh>
    <rPh sb="5" eb="8">
      <t>ヒケンシャ</t>
    </rPh>
    <rPh sb="8" eb="9">
      <t>スウ</t>
    </rPh>
    <phoneticPr fontId="2"/>
  </si>
  <si>
    <t>新規／実施：初回契約時の契約症例数を入力</t>
    <rPh sb="0" eb="2">
      <t>シンキ</t>
    </rPh>
    <rPh sb="3" eb="5">
      <t>ジッシ</t>
    </rPh>
    <rPh sb="6" eb="8">
      <t>ショカイ</t>
    </rPh>
    <rPh sb="8" eb="11">
      <t>ケイヤクジ</t>
    </rPh>
    <rPh sb="12" eb="14">
      <t>ケイヤク</t>
    </rPh>
    <rPh sb="14" eb="17">
      <t>ショウレイスウ</t>
    </rPh>
    <rPh sb="18" eb="20">
      <t>ニュウリョク</t>
    </rPh>
    <phoneticPr fontId="2"/>
  </si>
  <si>
    <t>変更／症例数追加：追加症例数を入力</t>
    <rPh sb="0" eb="2">
      <t>ヘンコウ</t>
    </rPh>
    <rPh sb="3" eb="6">
      <t>ショウレイスウ</t>
    </rPh>
    <rPh sb="6" eb="8">
      <t>ツイカ</t>
    </rPh>
    <rPh sb="9" eb="11">
      <t>ツイカ</t>
    </rPh>
    <rPh sb="11" eb="13">
      <t>ショウレイ</t>
    </rPh>
    <rPh sb="13" eb="14">
      <t>スウ</t>
    </rPh>
    <rPh sb="15" eb="17">
      <t>ニュウリョク</t>
    </rPh>
    <phoneticPr fontId="2"/>
  </si>
  <si>
    <t>追加／経費追加：算出時の契約症例数を入力</t>
    <rPh sb="3" eb="7">
      <t>ケイヒツイカ</t>
    </rPh>
    <rPh sb="8" eb="11">
      <t>サンシュツジ</t>
    </rPh>
    <rPh sb="12" eb="14">
      <t>ケイヤク</t>
    </rPh>
    <rPh sb="14" eb="17">
      <t>ショウレイスウ</t>
    </rPh>
    <rPh sb="18" eb="20">
      <t>ニュウリョク</t>
    </rPh>
    <phoneticPr fontId="2"/>
  </si>
  <si>
    <t>上記以外：「0」を入力</t>
    <phoneticPr fontId="2"/>
  </si>
  <si>
    <t>実施計画書に規定された受診回数（Visit数）</t>
    <rPh sb="0" eb="5">
      <t>ジッシケイカクショ</t>
    </rPh>
    <rPh sb="6" eb="8">
      <t>キテイ</t>
    </rPh>
    <rPh sb="11" eb="13">
      <t>ジュシン</t>
    </rPh>
    <rPh sb="13" eb="15">
      <t>カイスウ</t>
    </rPh>
    <rPh sb="21" eb="22">
      <t>スウ</t>
    </rPh>
    <phoneticPr fontId="2"/>
  </si>
  <si>
    <t>出来高費用として請求対象となる回数を入力</t>
    <rPh sb="0" eb="5">
      <t>デキダカヒヨウ</t>
    </rPh>
    <rPh sb="8" eb="10">
      <t>セイキュウ</t>
    </rPh>
    <rPh sb="10" eb="12">
      <t>タイショウ</t>
    </rPh>
    <rPh sb="15" eb="17">
      <t>カイスウ</t>
    </rPh>
    <rPh sb="18" eb="20">
      <t>ニュウリョク</t>
    </rPh>
    <phoneticPr fontId="2"/>
  </si>
  <si>
    <t>備考</t>
    <rPh sb="0" eb="2">
      <t>ビコウ</t>
    </rPh>
    <phoneticPr fontId="2"/>
  </si>
  <si>
    <t>以下に該当する場合に入力</t>
    <rPh sb="0" eb="2">
      <t>イカ</t>
    </rPh>
    <rPh sb="3" eb="5">
      <t>ガイトウ</t>
    </rPh>
    <rPh sb="7" eb="9">
      <t>バアイ</t>
    </rPh>
    <rPh sb="10" eb="12">
      <t>ニュウリョク</t>
    </rPh>
    <phoneticPr fontId="2"/>
  </si>
  <si>
    <t>・固定経費及び症例経費の算出理由　※特記する必要がある場合</t>
    <phoneticPr fontId="2"/>
  </si>
  <si>
    <t>・人件費の割合　※SMO関与のみ　例：人件費：SMO管理料として〔　（４）～（５）　〕の25%</t>
    <phoneticPr fontId="2"/>
  </si>
  <si>
    <t>契約終了予定日（変更前）</t>
    <phoneticPr fontId="2"/>
  </si>
  <si>
    <t>変更／期間延長：セル「S14」に『契約終了予定日（変更前）』を20xx/xx/xxの形式で入力　</t>
    <rPh sb="0" eb="2">
      <t>ヘンコウ</t>
    </rPh>
    <rPh sb="42" eb="44">
      <t>ケイシキ</t>
    </rPh>
    <phoneticPr fontId="2"/>
  </si>
  <si>
    <t>（２）委託料②：治験関連書類保管会社委託経費</t>
    <rPh sb="3" eb="6">
      <t>イタクリョウ</t>
    </rPh>
    <rPh sb="8" eb="12">
      <t>チケンカンレン</t>
    </rPh>
    <rPh sb="12" eb="14">
      <t>ショルイ</t>
    </rPh>
    <rPh sb="14" eb="16">
      <t>ホカン</t>
    </rPh>
    <rPh sb="16" eb="18">
      <t>カイシャ</t>
    </rPh>
    <rPh sb="18" eb="20">
      <t>イタク</t>
    </rPh>
    <rPh sb="20" eb="22">
      <t>ケイヒ</t>
    </rPh>
    <phoneticPr fontId="2"/>
  </si>
  <si>
    <t>試験終了後の保管年数を5年単位で入力</t>
    <rPh sb="16" eb="18">
      <t>ニュウリョク</t>
    </rPh>
    <phoneticPr fontId="2"/>
  </si>
  <si>
    <t>（５）治験薬管理経費：加算</t>
    <rPh sb="3" eb="5">
      <t>チケン</t>
    </rPh>
    <rPh sb="5" eb="6">
      <t>ヤク</t>
    </rPh>
    <rPh sb="6" eb="10">
      <t>カンリケイヒ</t>
    </rPh>
    <rPh sb="11" eb="13">
      <t>カサン</t>
    </rPh>
    <phoneticPr fontId="2"/>
  </si>
  <si>
    <t>別紙2_要素G「温度管理」にポイントが入った場合のみ『あり』を選択</t>
    <phoneticPr fontId="2"/>
  </si>
  <si>
    <t>（６）人件費：割合</t>
    <rPh sb="3" eb="6">
      <t>ジンケンヒ</t>
    </rPh>
    <rPh sb="7" eb="9">
      <t>ワリアイ</t>
    </rPh>
    <phoneticPr fontId="2"/>
  </si>
  <si>
    <t>SMOが関与する場合「SMO管理料」として以下のとおり選択してください。※SMO関与なし：50％</t>
    <phoneticPr fontId="2"/>
  </si>
  <si>
    <t>・治験事務局担当者（SMA）のみ：37.5％</t>
    <phoneticPr fontId="2"/>
  </si>
  <si>
    <t>・臨床研究コーディネーター（CRC）のみ：25％</t>
    <phoneticPr fontId="2"/>
  </si>
  <si>
    <t>・臨床研究コーディネーター（CRC）及び治験事務局担当者（SMA）：12.5％</t>
    <phoneticPr fontId="2"/>
  </si>
  <si>
    <t>（６）人件費：加算</t>
    <rPh sb="7" eb="9">
      <t>カサン</t>
    </rPh>
    <phoneticPr fontId="2"/>
  </si>
  <si>
    <t>被験者以外に介助者等にも対応が必要となる場合は「あり」を選択</t>
    <rPh sb="28" eb="30">
      <t>センタク</t>
    </rPh>
    <phoneticPr fontId="2"/>
  </si>
  <si>
    <t>書式右下：治験依頼者</t>
    <rPh sb="0" eb="2">
      <t>ショシキ</t>
    </rPh>
    <rPh sb="2" eb="4">
      <t>ミギシタ</t>
    </rPh>
    <rPh sb="5" eb="7">
      <t>チケン</t>
    </rPh>
    <rPh sb="7" eb="10">
      <t>イライシャ</t>
    </rPh>
    <phoneticPr fontId="2"/>
  </si>
  <si>
    <t>各セル内の文字を削除の上、「会社名」「代表者職名」「代表者氏名」を入力</t>
    <rPh sb="0" eb="1">
      <t>カク</t>
    </rPh>
    <rPh sb="14" eb="17">
      <t>カイシャメイ</t>
    </rPh>
    <rPh sb="19" eb="22">
      <t>ダイヒョウシャ</t>
    </rPh>
    <rPh sb="22" eb="24">
      <t>ショクメイ</t>
    </rPh>
    <rPh sb="26" eb="29">
      <t>ダイヒョウシャ</t>
    </rPh>
    <rPh sb="29" eb="31">
      <t>シメイ</t>
    </rPh>
    <rPh sb="33" eb="35">
      <t>ニュウリョク</t>
    </rPh>
    <phoneticPr fontId="2"/>
  </si>
  <si>
    <t>書式右下：治験責任医師</t>
    <rPh sb="5" eb="11">
      <t>チケンセキニンイシ</t>
    </rPh>
    <phoneticPr fontId="2"/>
  </si>
  <si>
    <t>各セル内の文字を削除の上、「所属」「氏名」を入力</t>
    <rPh sb="0" eb="1">
      <t>カク</t>
    </rPh>
    <rPh sb="14" eb="16">
      <t>ショゾク</t>
    </rPh>
    <rPh sb="18" eb="20">
      <t>シメイ</t>
    </rPh>
    <rPh sb="22" eb="24">
      <t>ニュウリョク</t>
    </rPh>
    <phoneticPr fontId="2"/>
  </si>
  <si>
    <t>★別紙1_臨床試験研究経費ポイント算出表</t>
    <rPh sb="1" eb="3">
      <t>ベッシ</t>
    </rPh>
    <rPh sb="5" eb="9">
      <t>リンショウシケン</t>
    </rPh>
    <rPh sb="9" eb="13">
      <t>ケンキュウケイヒ</t>
    </rPh>
    <rPh sb="17" eb="20">
      <t>サンシュツヒョウ</t>
    </rPh>
    <phoneticPr fontId="2"/>
  </si>
  <si>
    <t>※経費追加（オプション）の場合、メインで算出したポイントと重複しないように算出してください。</t>
    <phoneticPr fontId="2"/>
  </si>
  <si>
    <t>A：対象疾患の重症度</t>
    <phoneticPr fontId="2"/>
  </si>
  <si>
    <t>試験で想定する被験者層について、Common Terminology Criteria for Adverse Events (CTCAE) Version 5.0「有害事象共通用語規準 v5.0 日本語訳JCOG 版（略称：CTCAE v5.0-JCOG）」を参考とし、原則としてGrade 1を「軽症」、Grade 2を「中等症」、Grade 3以上を「重症・重篤」として算定すること。なお、CTCAE v5.0-JCOGが改訂された場合は、経費算定時の最新版を用いることとする（日本臨床腫瘍研究グループのホームページ参照：http://www.jcog.jp/index.htm）。</t>
  </si>
  <si>
    <t>B：入院・外来の別</t>
    <phoneticPr fontId="2"/>
  </si>
  <si>
    <t>試験期間内に治験のための入院が必須の場合、入院にカウントすること。</t>
    <phoneticPr fontId="2"/>
  </si>
  <si>
    <t>C：治験薬製造承認の状況</t>
    <phoneticPr fontId="2"/>
  </si>
  <si>
    <t>評価の対象である被験薬の製造承認状況について算定すること。</t>
    <phoneticPr fontId="2"/>
  </si>
  <si>
    <t>D：デザイン</t>
    <phoneticPr fontId="2"/>
  </si>
  <si>
    <t>試験の盲検性について算定すること。なお、試験の実施時期により盲検性におけるデザインが混在する場合には、ポイント数が高くなるように算定すること。ただし、経費の算出を試験の期間毎に分割する場合を除く。</t>
    <phoneticPr fontId="2"/>
  </si>
  <si>
    <t>E：国際共同試験</t>
    <phoneticPr fontId="2"/>
  </si>
  <si>
    <t>日本を含めた複数の国で同一のプロトコルにより同時開発する国際共同試験の場合に算定すること。また、日本単独で実施する試験であっても、依頼者が国外に所在する場合は、「依頼者が国外に所在」として算定すること。なお、ここで言う「依頼者」とは、本来のスポンサーを意味し、治験国内管理人が設置されている場合や日本国内に現地法人があるグローバル企業が依頼者の場合も、「依頼者が国外に所在」として取り扱うこと。</t>
    <phoneticPr fontId="2"/>
  </si>
  <si>
    <t>F：プラセボの使用</t>
    <phoneticPr fontId="2"/>
  </si>
  <si>
    <t>対照となる治療群にプラセボを使用する場合、又はスクリーニング期間のウォッシュアウト時にプラセボを使用する等の場合に算定すること。</t>
    <phoneticPr fontId="2"/>
  </si>
  <si>
    <t>G：治験薬の投与経路</t>
    <phoneticPr fontId="2"/>
  </si>
  <si>
    <t>治験薬の投与経路について算定すること。なお、異なる投与経路の治験薬（又は治験薬に準じて依頼者から提供される薬剤・治験薬と同等に管理を求められる薬剤）を組み合わせて使用する場合には、ポイント数が高くなるよう算定すること。例えば、内服薬と静注薬を組み合わせる場合には、「静注」にカウントする。</t>
    <phoneticPr fontId="2"/>
  </si>
  <si>
    <t>H：治験薬の投与期間</t>
    <phoneticPr fontId="2"/>
  </si>
  <si>
    <t>個々の被験者における治験薬（又は治験薬に準じて依頼者から提供される薬剤・治験薬と同等に管理を求められる薬剤）を投与する期間を算定すること。ただし、投与期間が固定されていない場合には、想定される平均的な投与期間を算定することとするが、実際の投与期間が著しく平均値を超える場合には、試験終了時までに追加算定すること。なお、投与期間が長期に渡る場合には、期間を分割して算定しても構わない。</t>
    <phoneticPr fontId="2"/>
  </si>
  <si>
    <t>I：被験者層</t>
    <phoneticPr fontId="2"/>
  </si>
  <si>
    <t>対象となる被験者層について算定すること。なお、1歳未満は、乳児・新生児として、18歳未満は小児として取り扱う。65歳以上は高齢者として取り扱う。年齢上限が規定されていない場合は、高齢者として取り扱う。異なる被験者層を対象とする場合には、ポイント数が高くなるように算定すること。例えば、成人及び18歳未満を対象とする場合には、小児として算定する。</t>
    <phoneticPr fontId="2"/>
  </si>
  <si>
    <t>J：被験者の選出（適格＋除外基準数）</t>
    <phoneticPr fontId="2"/>
  </si>
  <si>
    <t>選択基準及び除外基準の項目数をカウントすること。なお、試験期間内の所定の時期にそれぞれ基準が設定されている場合には、それらの総計とすること。</t>
    <phoneticPr fontId="2"/>
  </si>
  <si>
    <t>K：治験期間中の観察回数（Visit回数）</t>
    <phoneticPr fontId="2"/>
  </si>
  <si>
    <t>プロトコルに規定されるVisit回数を算定すること。なお、連続する一回の入院中の複数のタイミングに検査・画像診断などが予定される場合には、必要に応じて分割したVisit回数として算定すること。また、被験者ごとにVisit回数が一定にならない場合には、想定される平均的なVisit回数をカウントすること。ただし、実際のVisit回数が算定したVisit回数を著しく超える場合には、追加で費用を算定すること。</t>
    <phoneticPr fontId="2"/>
  </si>
  <si>
    <t>L：一般的検査＋非侵襲的機能検査及び画像診断項目</t>
    <phoneticPr fontId="2"/>
  </si>
  <si>
    <t>一般的な臨床検査（採血・採尿など）及び心電図検査、超音波検査などの身体的・精神的な侵襲が無い（または非常に少ない）検査等の項目数を算定すること。</t>
    <phoneticPr fontId="2"/>
  </si>
  <si>
    <t>M：侵襲的機能検査及び画像診断回数</t>
    <phoneticPr fontId="2"/>
  </si>
  <si>
    <t>画像診断（単純Ｘ線、CT、MRIなど）及び内視鏡検査、神経伝達速度検査などの身体的・精神的な侵襲が伴う検査等の回数を算定すること。</t>
    <rPh sb="55" eb="57">
      <t>カイスウ</t>
    </rPh>
    <phoneticPr fontId="2"/>
  </si>
  <si>
    <t>N：特殊検査のための検体採取回数</t>
    <phoneticPr fontId="2"/>
  </si>
  <si>
    <t>薬物血中濃度測定のための頻回な採血や畜尿が規定されている場合は、その回数を算定すること。</t>
    <phoneticPr fontId="2"/>
  </si>
  <si>
    <t>O：生検回数</t>
    <phoneticPr fontId="2"/>
  </si>
  <si>
    <t>手術及び骨髄穿刺、動脈血採取などの侵襲性が高い方法による検体採取が規定されている場合には、その回数を算定すること。ただし、要素Mまたは要素Nと重複して算定しない。</t>
    <phoneticPr fontId="2"/>
  </si>
  <si>
    <t>P：画像提供及びスライド作製回数</t>
    <phoneticPr fontId="2"/>
  </si>
  <si>
    <t>放射線科の画像コピー代（5,000円／CD1枚）を除く、画像提供や病理組織の提出が規定されている場合には、その回数を算定すること。</t>
    <rPh sb="0" eb="4">
      <t>ホウシャセンカ</t>
    </rPh>
    <rPh sb="5" eb="7">
      <t>ガゾウ</t>
    </rPh>
    <rPh sb="10" eb="11">
      <t>ダイ</t>
    </rPh>
    <rPh sb="17" eb="18">
      <t>エン</t>
    </rPh>
    <rPh sb="22" eb="23">
      <t>マイ</t>
    </rPh>
    <rPh sb="25" eb="26">
      <t>ノゾ</t>
    </rPh>
    <rPh sb="28" eb="30">
      <t>ガゾウ</t>
    </rPh>
    <rPh sb="30" eb="32">
      <t>テイキョウ</t>
    </rPh>
    <rPh sb="33" eb="35">
      <t>ビョウリ</t>
    </rPh>
    <rPh sb="35" eb="37">
      <t>ソシキ</t>
    </rPh>
    <rPh sb="38" eb="40">
      <t>テイシュツ</t>
    </rPh>
    <rPh sb="41" eb="43">
      <t>キテイ</t>
    </rPh>
    <rPh sb="48" eb="50">
      <t>バアイ</t>
    </rPh>
    <rPh sb="55" eb="57">
      <t>カイスウ</t>
    </rPh>
    <rPh sb="58" eb="60">
      <t>サンテイ</t>
    </rPh>
    <phoneticPr fontId="2"/>
  </si>
  <si>
    <t>Q：講習受講（トレーニング）等が必要な場合、講習受講等に要する時間</t>
    <phoneticPr fontId="2"/>
  </si>
  <si>
    <t>治験責任医師が、試験参加に際して有効性評価のトレーニングを要する場合、そのトレーニングに要する時間を算定すること。</t>
    <phoneticPr fontId="2"/>
  </si>
  <si>
    <t>R：講習受講または評価経験が必要とされる検査回数（Visit回数）</t>
    <phoneticPr fontId="2"/>
  </si>
  <si>
    <t>治験責任医師が、有効性評価のためトレーニングが必須となるものがある場合、その評価があるVisit回数を計上すること。</t>
    <rPh sb="23" eb="25">
      <t>ヒッス</t>
    </rPh>
    <rPh sb="33" eb="35">
      <t>バアイ</t>
    </rPh>
    <rPh sb="38" eb="40">
      <t>ヒョウカ</t>
    </rPh>
    <rPh sb="48" eb="50">
      <t>カイスウ</t>
    </rPh>
    <rPh sb="51" eb="53">
      <t>ケイジョウ</t>
    </rPh>
    <phoneticPr fontId="2"/>
  </si>
  <si>
    <t>Ｓ：承認申請に使用される文書等の作成</t>
    <phoneticPr fontId="2"/>
  </si>
  <si>
    <t>Ｔ：相の種類</t>
    <phoneticPr fontId="2"/>
  </si>
  <si>
    <t>試験の開発相について算定すること。なお混在する場合には、ポイント数が高くなるように算定すること。</t>
    <rPh sb="3" eb="6">
      <t>カイハツソウ</t>
    </rPh>
    <phoneticPr fontId="2"/>
  </si>
  <si>
    <t>臨床試験研究経費 算出額：医薬品／医療機器／再生医療等製品</t>
    <phoneticPr fontId="2"/>
  </si>
  <si>
    <t>合計ポイント数×1×6,000円×症例数</t>
    <phoneticPr fontId="2"/>
  </si>
  <si>
    <t>臨床試験研究経費 算出額：医薬品（拡大治験）</t>
    <phoneticPr fontId="2"/>
  </si>
  <si>
    <t>合計ポイント数×0.6×6,000円×症例数</t>
    <phoneticPr fontId="2"/>
  </si>
  <si>
    <t>★別紙2_治験薬管理経費ポイント算出表</t>
    <rPh sb="1" eb="3">
      <t>ベッシ</t>
    </rPh>
    <rPh sb="5" eb="7">
      <t>チケン</t>
    </rPh>
    <rPh sb="7" eb="8">
      <t>ヤク</t>
    </rPh>
    <rPh sb="8" eb="10">
      <t>カンリ</t>
    </rPh>
    <rPh sb="10" eb="12">
      <t>ケイヒ</t>
    </rPh>
    <rPh sb="16" eb="19">
      <t>サンシュツヒョウ</t>
    </rPh>
    <phoneticPr fontId="2"/>
  </si>
  <si>
    <t>A：治験薬の剤型</t>
    <phoneticPr fontId="2"/>
  </si>
  <si>
    <t>治験薬の剤型について算定する。なお、剤型が異なる治験薬（又は治験薬に準じて依頼者から提供される薬剤・治験薬と同等に管理を求められる薬剤）を組み合わせて使用する場合には、ポイント数が高くなるよう算定すること。</t>
    <phoneticPr fontId="2"/>
  </si>
  <si>
    <t>B：デザイン</t>
    <phoneticPr fontId="2"/>
  </si>
  <si>
    <t>C：投与期間</t>
    <phoneticPr fontId="2"/>
  </si>
  <si>
    <t>個々の被験者における治験薬（又は治験薬に準じて依頼者から提供される薬剤・治験薬と同等に管理を求められる薬剤）を投与する期間を算定すること。ただし、投与期間が固定されていない場合には、想定される平均的な投与期間を算定することとするが、実際の投与期間が著しく想定を超える場合には、試験終了時までに追加算定すること。なお、投与期間が長期に渡る場合には、期間を分割して算定しても構わない。</t>
    <phoneticPr fontId="2"/>
  </si>
  <si>
    <t>D：調剤及び出庫回数</t>
    <phoneticPr fontId="2"/>
  </si>
  <si>
    <t>治験薬（又は治験薬に準じて依頼者から提供される薬剤）を調剤及び出庫するVisitの回数を算定すること。ただし、投与期間が固定されていない場合には、想定される平均的な調剤及び出庫するVisitの回数を算定することとするが、実際の投与回数が著しく平均値を越える場合には、試験終了時までに追加算定すること。なお、投与期間が長期に渡る場合には、期間を分割して算定しても構わない。</t>
    <phoneticPr fontId="2"/>
  </si>
  <si>
    <t>E：調製の有無</t>
    <phoneticPr fontId="2"/>
  </si>
  <si>
    <t>治験薬（又は治験薬に準じて依頼者から提供される薬剤）の出庫に際して、溶解・希釈・混合等の調製を行う場合に算定すること。</t>
    <phoneticPr fontId="2"/>
  </si>
  <si>
    <t>F：保存状況</t>
    <phoneticPr fontId="2"/>
  </si>
  <si>
    <t>治験薬（又は治験薬に準じて依頼者から提供される薬剤）の保管要件について算定すること。なお、保管方法の異なる治験薬（又は治験薬に準じて依頼者から提供される薬剤や患者持ち帰り用保冷剤）がある場合には、ポイント数が高くなるよう算定すること。</t>
    <phoneticPr fontId="2"/>
  </si>
  <si>
    <t>G：温度管理</t>
    <phoneticPr fontId="2"/>
  </si>
  <si>
    <t>当院の温度管理方法で対応可能であればポイント計上不要</t>
    <phoneticPr fontId="2"/>
  </si>
  <si>
    <t>H：プラセボの使用</t>
    <phoneticPr fontId="2"/>
  </si>
  <si>
    <t>I：特殊説明文書等の添付</t>
    <phoneticPr fontId="2"/>
  </si>
  <si>
    <t>J：調剤担当者の限定</t>
    <phoneticPr fontId="2"/>
  </si>
  <si>
    <t>非盲検担当者の設置が規定されている場合に算定すること。</t>
    <phoneticPr fontId="2"/>
  </si>
  <si>
    <t>K：治験薬の種目（予定を含む）</t>
    <phoneticPr fontId="2"/>
  </si>
  <si>
    <t>治験薬の規制要件について算定すること。なお、治験薬（又は治験薬に準じて依頼者から提供される薬剤）の種類が複数ある場合や一つの治験薬が複数の種目に分類できる場合には、ポイントが高くなるよう算定すること。また、要素Hに明記されていない規制要件（「覚醒剤原料」や「特定生物由来製品」など）が治験薬（又は治験薬に準じて依頼者から提供される薬剤）に課せられている場合には、「向精神薬・麻薬」に準じて算定すること。</t>
    <phoneticPr fontId="2"/>
  </si>
  <si>
    <t>L：併用必須薬の交付</t>
    <phoneticPr fontId="2"/>
  </si>
  <si>
    <t>M：請求医のチェック</t>
    <phoneticPr fontId="2"/>
  </si>
  <si>
    <t>初回申請時点の責任医師及び分担医師の総数（治験薬の処方権限がある医師）</t>
    <phoneticPr fontId="2"/>
  </si>
  <si>
    <t>N：治験薬規格数</t>
    <phoneticPr fontId="2"/>
  </si>
  <si>
    <t>治験使用薬（被験薬又は対照薬、併用薬、レスキュー薬、前投与薬等）のうち、治験実施計画書又は治験薬管理手順書の規定上、出納管理又は温度管理が必要とされる治験使用薬の種類数を算定すること。なお、薬剤の名称が同一で複数の規格がある場合は、管理する規格数をカウントに加味すること。ただし、規格の違いが外観から判別できない場合及び、種類又は規格の異なる薬剤を箱単位で管理する場合は除く。</t>
    <phoneticPr fontId="2"/>
  </si>
  <si>
    <t>治験薬管理経費 算出額：医薬品／医療機器／再生医療等製品</t>
    <rPh sb="0" eb="3">
      <t>チケンヤク</t>
    </rPh>
    <rPh sb="3" eb="5">
      <t>カンリ</t>
    </rPh>
    <phoneticPr fontId="2"/>
  </si>
  <si>
    <t>合計ポイント数×1×1,000円×症例数</t>
    <phoneticPr fontId="2"/>
  </si>
  <si>
    <t>治験薬管理経費 算出額：医薬品（拡大治験）</t>
    <rPh sb="0" eb="5">
      <t>チケンヤクカンリ</t>
    </rPh>
    <phoneticPr fontId="2"/>
  </si>
  <si>
    <t>合計ポイント数×0.6×1,000円×症例数</t>
    <phoneticPr fontId="2"/>
  </si>
  <si>
    <t>★出来高費用算出表_マイルストーン／均等割</t>
    <rPh sb="18" eb="21">
      <t>キントウワリ</t>
    </rPh>
    <phoneticPr fontId="2"/>
  </si>
  <si>
    <t>経費算出基準「出来高」で選択した項目のシートを作成</t>
    <rPh sb="0" eb="6">
      <t>ケイヒサンシュツキジュン</t>
    </rPh>
    <rPh sb="7" eb="10">
      <t>デキダカ</t>
    </rPh>
    <rPh sb="12" eb="14">
      <t>センタク</t>
    </rPh>
    <rPh sb="16" eb="18">
      <t>コウモク</t>
    </rPh>
    <rPh sb="23" eb="25">
      <t>サクセイ</t>
    </rPh>
    <phoneticPr fontId="2"/>
  </si>
  <si>
    <t>・マイルストーン：設定は5種類まで</t>
    <rPh sb="9" eb="11">
      <t>セッテイ</t>
    </rPh>
    <rPh sb="13" eb="15">
      <t>シュルイ</t>
    </rPh>
    <phoneticPr fontId="2"/>
  </si>
  <si>
    <t>・均等割：Visit数に合わせて行を増減し、合計の計算式を調整してください。
減らす場合：減らしたい行を選択し右クリック＞削除を選択
増やす場合：行66を選択し右クリック＞挿入を選択＞「Ctrl＋Y」で必要な行数を増やす
　　　　　　　　セルA65:X65を選択＞右下角＋を増やした行までドラッグ
　　　　　　　　A列の数値を調整
　　　　　　　　J列およびM列の合計（SUM関数）の調整</t>
    <rPh sb="1" eb="4">
      <t>キントウワリ</t>
    </rPh>
    <phoneticPr fontId="2"/>
  </si>
  <si>
    <t>治験経費1</t>
    <rPh sb="0" eb="2">
      <t>チケン</t>
    </rPh>
    <phoneticPr fontId="2"/>
  </si>
  <si>
    <t>整理番号</t>
    <rPh sb="0" eb="2">
      <t>セイリ</t>
    </rPh>
    <rPh sb="2" eb="4">
      <t>バンゴウ</t>
    </rPh>
    <phoneticPr fontId="2"/>
  </si>
  <si>
    <t>20xx/xx/xx</t>
    <phoneticPr fontId="2"/>
  </si>
  <si>
    <t>治験等受託研究（治験）に係る経費算出基準</t>
    <rPh sb="0" eb="2">
      <t>チケン</t>
    </rPh>
    <rPh sb="2" eb="3">
      <t>トウ</t>
    </rPh>
    <rPh sb="3" eb="5">
      <t>ジュタク</t>
    </rPh>
    <rPh sb="5" eb="7">
      <t>ケンキュウ</t>
    </rPh>
    <phoneticPr fontId="2"/>
  </si>
  <si>
    <t>被験薬の化学名
又は識別記号</t>
    <phoneticPr fontId="2"/>
  </si>
  <si>
    <t>実施計画書番号</t>
    <phoneticPr fontId="2"/>
  </si>
  <si>
    <t>研究課題名</t>
  </si>
  <si>
    <t>契約区分</t>
    <rPh sb="0" eb="4">
      <t>ケイヤククブン</t>
    </rPh>
    <phoneticPr fontId="2"/>
  </si>
  <si>
    <t>契約内容</t>
    <rPh sb="0" eb="2">
      <t>ケイヤク</t>
    </rPh>
    <rPh sb="2" eb="4">
      <t>ナイヨウ</t>
    </rPh>
    <phoneticPr fontId="2"/>
  </si>
  <si>
    <t>契約締結予定日</t>
    <rPh sb="0" eb="4">
      <t>ケイヤクテイケツ</t>
    </rPh>
    <rPh sb="4" eb="7">
      <t>ヨテイビ</t>
    </rPh>
    <phoneticPr fontId="2"/>
  </si>
  <si>
    <t>契約終了予定日</t>
    <rPh sb="0" eb="2">
      <t>ケイヤク</t>
    </rPh>
    <rPh sb="2" eb="7">
      <t>シュウリョウヨテイビ</t>
    </rPh>
    <phoneticPr fontId="2"/>
  </si>
  <si>
    <t>目標とする被験者数</t>
    <phoneticPr fontId="2"/>
  </si>
  <si>
    <t>例</t>
    <rPh sb="0" eb="1">
      <t>レイ</t>
    </rPh>
    <phoneticPr fontId="2"/>
  </si>
  <si>
    <t>実施計画書に規定された
受診回数（Visit数）</t>
    <phoneticPr fontId="2"/>
  </si>
  <si>
    <t>回</t>
    <rPh sb="0" eb="1">
      <t>カイ</t>
    </rPh>
    <phoneticPr fontId="2"/>
  </si>
  <si>
    <t>＜治験等受託研究費算出根拠＞</t>
    <rPh sb="1" eb="3">
      <t>チケン</t>
    </rPh>
    <rPh sb="3" eb="4">
      <t>トウ</t>
    </rPh>
    <rPh sb="4" eb="8">
      <t>ジュタクケンキュウ</t>
    </rPh>
    <rPh sb="8" eb="9">
      <t>ヒ</t>
    </rPh>
    <phoneticPr fontId="2"/>
  </si>
  <si>
    <t>【固定経費】</t>
    <rPh sb="1" eb="3">
      <t>コテイ</t>
    </rPh>
    <rPh sb="3" eb="5">
      <t>ケイヒ</t>
    </rPh>
    <phoneticPr fontId="2"/>
  </si>
  <si>
    <t>　（１）謝金</t>
    <phoneticPr fontId="2"/>
  </si>
  <si>
    <t>機関外委員に対する謝金：</t>
    <phoneticPr fontId="2"/>
  </si>
  <si>
    <t>／年</t>
    <rPh sb="1" eb="2">
      <t>ネン</t>
    </rPh>
    <phoneticPr fontId="2"/>
  </si>
  <si>
    <t>×</t>
    <phoneticPr fontId="2"/>
  </si>
  <si>
    <t>年間</t>
    <phoneticPr fontId="2"/>
  </si>
  <si>
    <t>＝</t>
    <phoneticPr fontId="2"/>
  </si>
  <si>
    <t>円</t>
    <rPh sb="0" eb="1">
      <t>エン</t>
    </rPh>
    <phoneticPr fontId="2"/>
  </si>
  <si>
    <t>　（２）委託料</t>
    <phoneticPr fontId="2"/>
  </si>
  <si>
    <t>①会議記録に係る委託経費：</t>
    <phoneticPr fontId="2"/>
  </si>
  <si>
    <t>②治験関連書類保管会社委託経費（</t>
    <phoneticPr fontId="2"/>
  </si>
  <si>
    <t>年間）：</t>
    <rPh sb="0" eb="2">
      <t>ネンカン</t>
    </rPh>
    <phoneticPr fontId="2"/>
  </si>
  <si>
    <t>円／5年×</t>
    <rPh sb="0" eb="1">
      <t>エン</t>
    </rPh>
    <rPh sb="3" eb="4">
      <t>ネン</t>
    </rPh>
    <phoneticPr fontId="2"/>
  </si>
  <si>
    <t>　（３）通信費（IRB事務局関係：電子化資料のセキュリティ管理に要する通信経費等）</t>
    <phoneticPr fontId="2"/>
  </si>
  <si>
    <t>①初回費用：</t>
    <phoneticPr fontId="2"/>
  </si>
  <si>
    <t>②継続費用：</t>
    <phoneticPr fontId="2"/>
  </si>
  <si>
    <t>（</t>
    <phoneticPr fontId="2"/>
  </si>
  <si>
    <t>円／ 年×</t>
    <rPh sb="0" eb="1">
      <t>エン</t>
    </rPh>
    <rPh sb="3" eb="4">
      <t>ネン</t>
    </rPh>
    <phoneticPr fontId="2"/>
  </si>
  <si>
    <t>【症例経費】</t>
    <rPh sb="1" eb="5">
      <t>ショウレイケイヒ</t>
    </rPh>
    <phoneticPr fontId="2"/>
  </si>
  <si>
    <t>　（４）臨床試験研究経費（別紙１：臨床試験研究経費ポイント算出表）</t>
    <phoneticPr fontId="2"/>
  </si>
  <si>
    <t>ポイント</t>
    <phoneticPr fontId="2"/>
  </si>
  <si>
    <t>症例</t>
    <rPh sb="0" eb="2">
      <t>ショウレイ</t>
    </rPh>
    <phoneticPr fontId="2"/>
  </si>
  <si>
    <t>　（５）治験薬管理経費（別紙２：治験薬管理経費ポイント算出表）</t>
    <phoneticPr fontId="2"/>
  </si>
  <si>
    <t>※依頼者管理手順による温度等管理記録が必要な場合：</t>
    <phoneticPr fontId="2"/>
  </si>
  <si>
    <t>なし</t>
  </si>
  <si>
    <t>【加算】治験薬管理経費の</t>
    <phoneticPr fontId="2"/>
  </si>
  <si>
    <t>　（６）人件費</t>
    <phoneticPr fontId="2"/>
  </si>
  <si>
    <t>上記経費〔　（４）～（５）　〕の</t>
    <phoneticPr fontId="2"/>
  </si>
  <si>
    <t>※介護者等への対応が必要なデザインの場合：</t>
    <phoneticPr fontId="2"/>
  </si>
  <si>
    <t>【加算】臨床試験研究経費の</t>
    <phoneticPr fontId="2"/>
  </si>
  <si>
    <t>【間接経費】</t>
    <rPh sb="1" eb="3">
      <t>カンセツ</t>
    </rPh>
    <rPh sb="3" eb="5">
      <t>ケイヒ</t>
    </rPh>
    <phoneticPr fontId="2"/>
  </si>
  <si>
    <t>　（７）治験事務局管理費</t>
    <phoneticPr fontId="2"/>
  </si>
  <si>
    <t>上記経費〔　（１）～（６）　〕の合計金額の</t>
    <phoneticPr fontId="2"/>
  </si>
  <si>
    <t>　（８）施設管理費</t>
    <phoneticPr fontId="2"/>
  </si>
  <si>
    <t>上記経費〔　（１）～（７）　〕の合計金額の</t>
    <phoneticPr fontId="2"/>
  </si>
  <si>
    <t>【研究費総合計】</t>
    <phoneticPr fontId="2"/>
  </si>
  <si>
    <t>上記経費〔　（１）～（８）　〕の合計金額</t>
    <phoneticPr fontId="2"/>
  </si>
  <si>
    <t>＜初期費用等算出根拠＞※出来高費用の請求時期は「出来高費用算出表」参照</t>
    <rPh sb="5" eb="6">
      <t>トウ</t>
    </rPh>
    <rPh sb="6" eb="8">
      <t>サンシュツ</t>
    </rPh>
    <rPh sb="8" eb="10">
      <t>コンキョ</t>
    </rPh>
    <rPh sb="12" eb="15">
      <t>デキダカ</t>
    </rPh>
    <rPh sb="15" eb="17">
      <t>ヒヨウ</t>
    </rPh>
    <phoneticPr fontId="2"/>
  </si>
  <si>
    <t xml:space="preserve">(a) </t>
    <phoneticPr fontId="2"/>
  </si>
  <si>
    <t>初期費用に係る固定経費の合計：上記経費〔(１)～(２)の①〕の1年分＋(３)の①</t>
    <phoneticPr fontId="2"/>
  </si>
  <si>
    <t xml:space="preserve">(b) </t>
    <phoneticPr fontId="2"/>
  </si>
  <si>
    <t>初期費用に係る固定経費の間接経費：(a)×20％＋((a)＋(a)×20％)×30％</t>
    <phoneticPr fontId="2"/>
  </si>
  <si>
    <t xml:space="preserve">(c) </t>
    <phoneticPr fontId="2"/>
  </si>
  <si>
    <t>初期費用に係る固定経費及び間接経費の合計：〔(a)＋(b)〕の合計金額</t>
    <phoneticPr fontId="2"/>
  </si>
  <si>
    <t xml:space="preserve">(d) </t>
    <phoneticPr fontId="2"/>
  </si>
  <si>
    <t>症例経費の合計：上記経費〔(４)～(６)〕の合計金額</t>
    <phoneticPr fontId="2"/>
  </si>
  <si>
    <t xml:space="preserve">(e) </t>
    <phoneticPr fontId="2"/>
  </si>
  <si>
    <t>症例経費に係る間接経費の合計：(d)×20％＋((d)＋(d)×20％)×30％</t>
    <phoneticPr fontId="2"/>
  </si>
  <si>
    <t xml:space="preserve">(f) </t>
    <phoneticPr fontId="2"/>
  </si>
  <si>
    <t>初期費用としての症例経費：〔(d)＋(e)〕の合計金額の</t>
    <phoneticPr fontId="2"/>
  </si>
  <si>
    <t xml:space="preserve">(g) </t>
    <phoneticPr fontId="2"/>
  </si>
  <si>
    <t>出来高費用としての症例経費：〔(d)＋(e)〕の合計金額の</t>
    <phoneticPr fontId="2"/>
  </si>
  <si>
    <t>(h)</t>
    <phoneticPr fontId="2"/>
  </si>
  <si>
    <t>継続費用に係る固定経費の合計：上記経費〔(１)～(２)の①〕の1年分＋(３)の②の1年分</t>
    <rPh sb="0" eb="2">
      <t>ケイゾク</t>
    </rPh>
    <rPh sb="2" eb="4">
      <t>ヒヨウ</t>
    </rPh>
    <rPh sb="5" eb="6">
      <t>カカ</t>
    </rPh>
    <rPh sb="7" eb="9">
      <t>コテイ</t>
    </rPh>
    <rPh sb="9" eb="11">
      <t>ケイヒ</t>
    </rPh>
    <rPh sb="12" eb="14">
      <t>ゴウケイ</t>
    </rPh>
    <rPh sb="42" eb="44">
      <t>ネンブン</t>
    </rPh>
    <phoneticPr fontId="2"/>
  </si>
  <si>
    <t>(i)</t>
    <phoneticPr fontId="2"/>
  </si>
  <si>
    <t>継続費用に係る固定経費の間接経費：(h)×20％＋((h)＋(h)×20％)×30％</t>
    <rPh sb="0" eb="2">
      <t>ケイゾク</t>
    </rPh>
    <rPh sb="2" eb="4">
      <t>ヒヨウ</t>
    </rPh>
    <rPh sb="5" eb="6">
      <t>カカ</t>
    </rPh>
    <rPh sb="7" eb="9">
      <t>コテイ</t>
    </rPh>
    <rPh sb="9" eb="11">
      <t>ケイヒ</t>
    </rPh>
    <rPh sb="12" eb="14">
      <t>カンセツ</t>
    </rPh>
    <rPh sb="14" eb="16">
      <t>ケイヒ</t>
    </rPh>
    <phoneticPr fontId="2"/>
  </si>
  <si>
    <t>(j)</t>
    <phoneticPr fontId="2"/>
  </si>
  <si>
    <t>継続費用に係る固定経費及び間接経費の合計：〔(h)＋(i)〕の合計金額</t>
    <phoneticPr fontId="2"/>
  </si>
  <si>
    <t>(k)</t>
    <phoneticPr fontId="2"/>
  </si>
  <si>
    <t>終了時費用に係る固定経費及び間接経費の合計</t>
    <phoneticPr fontId="2"/>
  </si>
  <si>
    <t>：〔(２)の②〕＋〔(２)の②〕×20％＋(〔(２)の②〕＋〔(２)の②〕×20％)×30％</t>
    <phoneticPr fontId="2"/>
  </si>
  <si>
    <t>《１症例あたりの症例経費及び症例経費に係る間接経費》</t>
    <phoneticPr fontId="2"/>
  </si>
  <si>
    <t>上記経費〔　(d)＋(e)　〕／目標とする被験者数</t>
    <phoneticPr fontId="2"/>
  </si>
  <si>
    <t>《初期費用合計》上記経費〔　(c)＋(f)　〕の合計金額</t>
    <phoneticPr fontId="2"/>
  </si>
  <si>
    <t>「国立研究開発法人国立国際医療研究センター病院 治験等受託研究費算定要領」に基づき算定したことを確認しました。</t>
    <phoneticPr fontId="2"/>
  </si>
  <si>
    <t>治験依頼者：</t>
    <phoneticPr fontId="2"/>
  </si>
  <si>
    <t>（会社名）</t>
    <rPh sb="1" eb="4">
      <t>カイシャメイ</t>
    </rPh>
    <phoneticPr fontId="2"/>
  </si>
  <si>
    <t>（代表者職名）</t>
    <rPh sb="1" eb="4">
      <t>ダイヒョウシャ</t>
    </rPh>
    <rPh sb="4" eb="6">
      <t>ショクメイ</t>
    </rPh>
    <phoneticPr fontId="2"/>
  </si>
  <si>
    <t>（代表者氏名）</t>
    <rPh sb="1" eb="4">
      <t>ダイヒョウシャ</t>
    </rPh>
    <rPh sb="4" eb="6">
      <t>シメイ</t>
    </rPh>
    <phoneticPr fontId="2"/>
  </si>
  <si>
    <t>印</t>
    <phoneticPr fontId="2"/>
  </si>
  <si>
    <t>治験責任医師：国立研究開発法人国立国際医療研究センター病院</t>
    <phoneticPr fontId="2"/>
  </si>
  <si>
    <t>（所属）</t>
    <rPh sb="1" eb="3">
      <t>ショゾク</t>
    </rPh>
    <phoneticPr fontId="2"/>
  </si>
  <si>
    <t>（氏名）</t>
    <rPh sb="1" eb="3">
      <t>シメイ</t>
    </rPh>
    <phoneticPr fontId="2"/>
  </si>
  <si>
    <r>
      <t xml:space="preserve">注）本書式は治験依頼者と治験責任医師が合意のもと作成する。
</t>
    </r>
    <r>
      <rPr>
        <u/>
        <sz val="9"/>
        <color theme="1"/>
        <rFont val="ＭＳ Ｐゴシック"/>
        <family val="3"/>
        <charset val="128"/>
      </rPr>
      <t>上記費用は消費税額及び地方消費税額（以下「消費税等」）を含まない。</t>
    </r>
    <r>
      <rPr>
        <sz val="9"/>
        <color theme="1"/>
        <rFont val="ＭＳ Ｐゴシック"/>
        <family val="3"/>
        <charset val="128"/>
      </rPr>
      <t>税法の改正により消費税等の税率が変動した場合には、
改正以降における消費税等相当額は変動後の税率により計算する。</t>
    </r>
    <phoneticPr fontId="2"/>
  </si>
  <si>
    <t>別紙１</t>
    <phoneticPr fontId="2"/>
  </si>
  <si>
    <t>出来高</t>
    <phoneticPr fontId="2"/>
  </si>
  <si>
    <t>臨床試験研究経費　ポイント算出表</t>
    <phoneticPr fontId="5"/>
  </si>
  <si>
    <t>研究課題名</t>
    <phoneticPr fontId="2"/>
  </si>
  <si>
    <t>契約内容</t>
    <rPh sb="0" eb="4">
      <t>ケイヤクナイヨウ</t>
    </rPh>
    <phoneticPr fontId="2"/>
  </si>
  <si>
    <t>個々の治験について、要素毎に該当するポイントを求め、そのポイントを合計したものをその試験のポイント数とする。</t>
  </si>
  <si>
    <t>要素</t>
    <rPh sb="0" eb="2">
      <t>ヨウソ</t>
    </rPh>
    <phoneticPr fontId="5"/>
  </si>
  <si>
    <t>ウエイト</t>
    <phoneticPr fontId="5"/>
  </si>
  <si>
    <t>ポイント</t>
    <phoneticPr fontId="5"/>
  </si>
  <si>
    <t>Ⅰ</t>
    <phoneticPr fontId="5"/>
  </si>
  <si>
    <t>Ⅱ</t>
    <phoneticPr fontId="5"/>
  </si>
  <si>
    <t>Ⅲ</t>
    <phoneticPr fontId="5"/>
  </si>
  <si>
    <t>ポイント数</t>
    <rPh sb="4" eb="5">
      <t>スウ</t>
    </rPh>
    <phoneticPr fontId="5"/>
  </si>
  <si>
    <t>（ウエイト×</t>
    <phoneticPr fontId="5"/>
  </si>
  <si>
    <t>）</t>
    <phoneticPr fontId="2"/>
  </si>
  <si>
    <t>A</t>
    <phoneticPr fontId="5"/>
  </si>
  <si>
    <t>対象疾患の重症度</t>
    <phoneticPr fontId="2"/>
  </si>
  <si>
    <t>軽症</t>
    <phoneticPr fontId="2"/>
  </si>
  <si>
    <t>中等度</t>
    <phoneticPr fontId="2"/>
  </si>
  <si>
    <t>重症・重篤</t>
    <phoneticPr fontId="5"/>
  </si>
  <si>
    <t>B</t>
    <phoneticPr fontId="5"/>
  </si>
  <si>
    <t>入院・外来の別</t>
    <phoneticPr fontId="2"/>
  </si>
  <si>
    <t>外来</t>
    <phoneticPr fontId="2"/>
  </si>
  <si>
    <t>入院</t>
    <phoneticPr fontId="2"/>
  </si>
  <si>
    <t xml:space="preserve">  </t>
  </si>
  <si>
    <t>C</t>
    <phoneticPr fontId="5"/>
  </si>
  <si>
    <t>治験薬製造承認の状況</t>
    <phoneticPr fontId="2"/>
  </si>
  <si>
    <t>他の適応に
国内で承認</t>
    <phoneticPr fontId="2"/>
  </si>
  <si>
    <t>同一適応に
欧米で承認</t>
    <phoneticPr fontId="2"/>
  </si>
  <si>
    <t>未承認</t>
    <phoneticPr fontId="2"/>
  </si>
  <si>
    <t>D</t>
    <phoneticPr fontId="5"/>
  </si>
  <si>
    <t>デザイン</t>
    <phoneticPr fontId="2"/>
  </si>
  <si>
    <t>オープン</t>
    <phoneticPr fontId="2"/>
  </si>
  <si>
    <t>単盲検</t>
    <phoneticPr fontId="2"/>
  </si>
  <si>
    <t>二重盲検</t>
    <phoneticPr fontId="2"/>
  </si>
  <si>
    <t>E</t>
    <phoneticPr fontId="5"/>
  </si>
  <si>
    <t>国際共同試験</t>
    <rPh sb="0" eb="2">
      <t>コクサイ</t>
    </rPh>
    <rPh sb="2" eb="4">
      <t>キョウドウ</t>
    </rPh>
    <rPh sb="4" eb="6">
      <t>シケン</t>
    </rPh>
    <phoneticPr fontId="5"/>
  </si>
  <si>
    <t>依頼者が
国外に所在</t>
    <rPh sb="0" eb="3">
      <t>イライシャ</t>
    </rPh>
    <rPh sb="5" eb="7">
      <t>コクガイ</t>
    </rPh>
    <rPh sb="8" eb="10">
      <t>ショザイ</t>
    </rPh>
    <phoneticPr fontId="2"/>
  </si>
  <si>
    <t>国際共同試験</t>
    <rPh sb="0" eb="4">
      <t>コクサイキョウドウ</t>
    </rPh>
    <rPh sb="4" eb="6">
      <t>シケン</t>
    </rPh>
    <phoneticPr fontId="2"/>
  </si>
  <si>
    <t>F</t>
    <phoneticPr fontId="2"/>
  </si>
  <si>
    <t>プラセボの使用</t>
    <phoneticPr fontId="5"/>
  </si>
  <si>
    <t>ウォッシュアウト
時のみ使用</t>
    <phoneticPr fontId="2"/>
  </si>
  <si>
    <t>治験薬投与期間
に使用</t>
    <phoneticPr fontId="2"/>
  </si>
  <si>
    <t>G</t>
    <phoneticPr fontId="5"/>
  </si>
  <si>
    <t>治験薬の投与経路</t>
    <phoneticPr fontId="5"/>
  </si>
  <si>
    <t>内用・外用</t>
    <phoneticPr fontId="2"/>
  </si>
  <si>
    <t>皮下・筋注</t>
    <phoneticPr fontId="2"/>
  </si>
  <si>
    <t>静注・特殊</t>
    <phoneticPr fontId="5"/>
  </si>
  <si>
    <t>H</t>
    <phoneticPr fontId="5"/>
  </si>
  <si>
    <t>治験薬の投与期間</t>
    <phoneticPr fontId="5"/>
  </si>
  <si>
    <t>４週間以内</t>
    <phoneticPr fontId="2"/>
  </si>
  <si>
    <t>５～２４週</t>
    <phoneticPr fontId="2"/>
  </si>
  <si>
    <t>２５～５３週※</t>
    <phoneticPr fontId="5"/>
  </si>
  <si>
    <t>※54週以上は、12週ごとに
3ポイントを加算</t>
    <phoneticPr fontId="2"/>
  </si>
  <si>
    <t>週</t>
    <rPh sb="0" eb="1">
      <t>シュウ</t>
    </rPh>
    <phoneticPr fontId="2"/>
  </si>
  <si>
    <t>加算するポイント</t>
    <rPh sb="0" eb="2">
      <t>カサン</t>
    </rPh>
    <phoneticPr fontId="2"/>
  </si>
  <si>
    <t>I</t>
    <phoneticPr fontId="5"/>
  </si>
  <si>
    <t>被験者層</t>
    <phoneticPr fontId="5"/>
  </si>
  <si>
    <t>成人</t>
    <phoneticPr fontId="2"/>
  </si>
  <si>
    <t>小児、成人
（高齢者、肝、腎臓障害等合併有）</t>
    <phoneticPr fontId="5"/>
  </si>
  <si>
    <t>乳児、新生児</t>
    <phoneticPr fontId="2"/>
  </si>
  <si>
    <t>J</t>
    <phoneticPr fontId="5"/>
  </si>
  <si>
    <t>被験者の選出
（適格＋除外基準数）</t>
    <phoneticPr fontId="5"/>
  </si>
  <si>
    <t>１９以下</t>
    <phoneticPr fontId="2"/>
  </si>
  <si>
    <t>２０～２９</t>
    <phoneticPr fontId="2"/>
  </si>
  <si>
    <t>３０以上</t>
    <phoneticPr fontId="2"/>
  </si>
  <si>
    <t>K</t>
    <phoneticPr fontId="5"/>
  </si>
  <si>
    <t>治験期間中の観察回数
（Visit回数）</t>
    <phoneticPr fontId="5"/>
  </si>
  <si>
    <t>４以下</t>
    <phoneticPr fontId="2"/>
  </si>
  <si>
    <t>５～９</t>
    <phoneticPr fontId="2"/>
  </si>
  <si>
    <t>１０～１２※</t>
    <phoneticPr fontId="2"/>
  </si>
  <si>
    <t>※13回以上は、3回ごとに
3ポイントを加算</t>
    <rPh sb="3" eb="4">
      <t>カイ</t>
    </rPh>
    <rPh sb="9" eb="10">
      <t>カイ</t>
    </rPh>
    <phoneticPr fontId="2"/>
  </si>
  <si>
    <t>L</t>
    <phoneticPr fontId="2"/>
  </si>
  <si>
    <t>一般的検査＋
非侵襲的機能検査及び
画像診断項目</t>
    <phoneticPr fontId="5"/>
  </si>
  <si>
    <t>４９以下</t>
    <phoneticPr fontId="5"/>
  </si>
  <si>
    <t>５０～９９</t>
    <phoneticPr fontId="2"/>
  </si>
  <si>
    <t>１００以上</t>
    <phoneticPr fontId="2"/>
  </si>
  <si>
    <t>M</t>
    <phoneticPr fontId="5"/>
  </si>
  <si>
    <t>侵襲的機能検査及び
画像診断回数</t>
    <phoneticPr fontId="5"/>
  </si>
  <si>
    <t>×回数(</t>
    <phoneticPr fontId="2"/>
  </si>
  <si>
    <t>回)</t>
    <phoneticPr fontId="2"/>
  </si>
  <si>
    <t>N</t>
    <phoneticPr fontId="5"/>
  </si>
  <si>
    <t>特殊検査のための
検体採取回数</t>
    <phoneticPr fontId="5"/>
  </si>
  <si>
    <t>O</t>
    <phoneticPr fontId="5"/>
  </si>
  <si>
    <t>生検回数</t>
    <phoneticPr fontId="5"/>
  </si>
  <si>
    <t>P</t>
    <phoneticPr fontId="5"/>
  </si>
  <si>
    <t>画像提供及び
スライド作製回数</t>
    <phoneticPr fontId="2"/>
  </si>
  <si>
    <t>Q</t>
    <phoneticPr fontId="5"/>
  </si>
  <si>
    <t>講習受講（トレーニング）等が必要な場合、講習受講等に要する時間</t>
    <phoneticPr fontId="2"/>
  </si>
  <si>
    <t>責任医師＝1×(</t>
    <rPh sb="0" eb="2">
      <t>セキニン</t>
    </rPh>
    <rPh sb="2" eb="4">
      <t>イシ</t>
    </rPh>
    <phoneticPr fontId="2"/>
  </si>
  <si>
    <t>時間)</t>
    <rPh sb="0" eb="2">
      <t>ジカン</t>
    </rPh>
    <phoneticPr fontId="2"/>
  </si>
  <si>
    <t>R</t>
    <phoneticPr fontId="5"/>
  </si>
  <si>
    <t>講習受講または評価
経験が必要とされる
検査回数（Visit回数）</t>
    <phoneticPr fontId="5"/>
  </si>
  <si>
    <t>Ｓ</t>
    <phoneticPr fontId="2"/>
  </si>
  <si>
    <t>承認申請に使用される
文書等の作成</t>
    <phoneticPr fontId="5"/>
  </si>
  <si>
    <t>有</t>
    <rPh sb="0" eb="1">
      <t>アリ</t>
    </rPh>
    <phoneticPr fontId="2"/>
  </si>
  <si>
    <t>Ｔ</t>
    <phoneticPr fontId="2"/>
  </si>
  <si>
    <t>相の種類</t>
    <phoneticPr fontId="5"/>
  </si>
  <si>
    <t>Ⅱ相・Ⅲ相</t>
    <rPh sb="4" eb="5">
      <t>ソウ</t>
    </rPh>
    <phoneticPr fontId="5"/>
  </si>
  <si>
    <t>Ⅰ相</t>
    <rPh sb="1" eb="2">
      <t>ソウ</t>
    </rPh>
    <phoneticPr fontId="5"/>
  </si>
  <si>
    <t>合計ポイント数</t>
    <phoneticPr fontId="2"/>
  </si>
  <si>
    <t>別紙２</t>
    <phoneticPr fontId="2"/>
  </si>
  <si>
    <t>治験薬管理経費　ポイント算出表</t>
    <phoneticPr fontId="5"/>
  </si>
  <si>
    <t>（ウエイト×</t>
    <phoneticPr fontId="2"/>
  </si>
  <si>
    <t>治験薬の剤型</t>
  </si>
  <si>
    <t>内服</t>
    <phoneticPr fontId="2"/>
  </si>
  <si>
    <t>外用</t>
    <phoneticPr fontId="2"/>
  </si>
  <si>
    <t>注射</t>
    <phoneticPr fontId="2"/>
  </si>
  <si>
    <t>デザイン</t>
  </si>
  <si>
    <t>投与期間</t>
  </si>
  <si>
    <t xml:space="preserve">４週間以内  </t>
    <phoneticPr fontId="2"/>
  </si>
  <si>
    <t xml:space="preserve">５～２４週  </t>
    <phoneticPr fontId="2"/>
  </si>
  <si>
    <t>調剤及び出庫回数</t>
  </si>
  <si>
    <t>単回</t>
    <phoneticPr fontId="2"/>
  </si>
  <si>
    <t>２～６回</t>
    <phoneticPr fontId="2"/>
  </si>
  <si>
    <t>７～１２回※</t>
    <phoneticPr fontId="2"/>
  </si>
  <si>
    <t>※13回以上は、3回ごとに
1ポイントを加算</t>
    <rPh sb="3" eb="4">
      <t>カイ</t>
    </rPh>
    <rPh sb="9" eb="10">
      <t>カイ</t>
    </rPh>
    <phoneticPr fontId="2"/>
  </si>
  <si>
    <t>E</t>
    <phoneticPr fontId="2"/>
  </si>
  <si>
    <t>調製の有無</t>
    <phoneticPr fontId="2"/>
  </si>
  <si>
    <t>F</t>
    <phoneticPr fontId="5"/>
  </si>
  <si>
    <t>保存状況</t>
  </si>
  <si>
    <t>室温</t>
    <phoneticPr fontId="2"/>
  </si>
  <si>
    <t>冷所・遮光</t>
    <phoneticPr fontId="2"/>
  </si>
  <si>
    <t>冷凍</t>
    <phoneticPr fontId="2"/>
  </si>
  <si>
    <t>温度管理</t>
    <phoneticPr fontId="2"/>
  </si>
  <si>
    <t>専用ロガー又は
専用記録用紙の使用</t>
    <phoneticPr fontId="2"/>
  </si>
  <si>
    <t>専用ロガー及び
専用記録用紙の使用</t>
    <phoneticPr fontId="2"/>
  </si>
  <si>
    <t>プラセボの使用</t>
    <phoneticPr fontId="2"/>
  </si>
  <si>
    <t>有</t>
    <phoneticPr fontId="2"/>
  </si>
  <si>
    <t>特殊説明文書等の添付</t>
  </si>
  <si>
    <t>調剤担当者の限定</t>
    <phoneticPr fontId="2"/>
  </si>
  <si>
    <t>治験薬の種目
（予定を含む）</t>
    <phoneticPr fontId="2"/>
  </si>
  <si>
    <t>毒・劇薬</t>
    <phoneticPr fontId="2"/>
  </si>
  <si>
    <t>向精神薬・麻薬</t>
    <phoneticPr fontId="2"/>
  </si>
  <si>
    <t>L</t>
    <phoneticPr fontId="5"/>
  </si>
  <si>
    <t>併用必須薬の交付</t>
    <phoneticPr fontId="2"/>
  </si>
  <si>
    <t>請求医のチェック</t>
    <phoneticPr fontId="2"/>
  </si>
  <si>
    <t>２名以下</t>
    <phoneticPr fontId="2"/>
  </si>
  <si>
    <t>３～５名</t>
    <phoneticPr fontId="2"/>
  </si>
  <si>
    <t>６名以上</t>
    <phoneticPr fontId="2"/>
  </si>
  <si>
    <t>治験薬規格数</t>
  </si>
  <si>
    <t>×規格数（プラセボを除く：</t>
    <phoneticPr fontId="2"/>
  </si>
  <si>
    <t>規格）</t>
    <phoneticPr fontId="2"/>
  </si>
  <si>
    <t>出来高費用算出表【マイルストーン】</t>
    <rPh sb="0" eb="3">
      <t>デキダカ</t>
    </rPh>
    <rPh sb="3" eb="5">
      <t>ヒヨウ</t>
    </rPh>
    <rPh sb="5" eb="7">
      <t>サンシュツ</t>
    </rPh>
    <rPh sb="7" eb="8">
      <t>ヒョウ</t>
    </rPh>
    <phoneticPr fontId="2"/>
  </si>
  <si>
    <t>経費算出基準
(g) 出来高費用としての症例経費</t>
    <phoneticPr fontId="2"/>
  </si>
  <si>
    <t>《１症例あたりの出来高費用》
〔　(g)　〕／目標とする被験者数</t>
    <phoneticPr fontId="2"/>
  </si>
  <si>
    <t>請求時期</t>
    <rPh sb="0" eb="2">
      <t>セイキュウ</t>
    </rPh>
    <rPh sb="2" eb="4">
      <t>ジキ</t>
    </rPh>
    <phoneticPr fontId="2"/>
  </si>
  <si>
    <t>マイルストーン</t>
    <phoneticPr fontId="5"/>
  </si>
  <si>
    <t>出来高請求額（消費税等別）</t>
    <rPh sb="0" eb="3">
      <t>デキダカ</t>
    </rPh>
    <rPh sb="3" eb="6">
      <t>セイキュウガク</t>
    </rPh>
    <rPh sb="10" eb="11">
      <t>ナド</t>
    </rPh>
    <rPh sb="11" eb="12">
      <t>ベツ</t>
    </rPh>
    <phoneticPr fontId="2"/>
  </si>
  <si>
    <t>合計：</t>
    <rPh sb="0" eb="2">
      <t>ゴウケイ</t>
    </rPh>
    <phoneticPr fontId="2"/>
  </si>
  <si>
    <t>(g) 出来高費用としての
症例経費との差額</t>
    <rPh sb="20" eb="22">
      <t>サガク</t>
    </rPh>
    <phoneticPr fontId="2"/>
  </si>
  <si>
    <t>※初回出来高費用に
　加算して請求する</t>
    <rPh sb="1" eb="3">
      <t>ショカイ</t>
    </rPh>
    <rPh sb="3" eb="6">
      <t>デキダカ</t>
    </rPh>
    <rPh sb="6" eb="8">
      <t>ヒヨウ</t>
    </rPh>
    <rPh sb="11" eb="13">
      <t>カサン</t>
    </rPh>
    <rPh sb="15" eb="17">
      <t>セイキュウ</t>
    </rPh>
    <phoneticPr fontId="2"/>
  </si>
  <si>
    <t>出来高費用算出表【均等割】</t>
    <rPh sb="0" eb="3">
      <t>デキダカ</t>
    </rPh>
    <rPh sb="3" eb="5">
      <t>ヒヨウ</t>
    </rPh>
    <rPh sb="5" eb="7">
      <t>サンシュツ</t>
    </rPh>
    <rPh sb="7" eb="8">
      <t>ヒョウ</t>
    </rPh>
    <rPh sb="9" eb="12">
      <t>キントウワ</t>
    </rPh>
    <phoneticPr fontId="2"/>
  </si>
  <si>
    <t>Visit数</t>
    <rPh sb="5" eb="6">
      <t>スウ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</si>
</sst>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Red]\(0\)"/>
    <numFmt numFmtId="177" formatCode="0.0%"/>
    <numFmt numFmtId="178" formatCode="&quot;¥&quot;#,##0_);[Red]\(&quot;¥&quot;#,##0\)"/>
  </numFmts>
  <fonts count="22">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6"/>
      <name val="ＭＳ Ｐゴシック"/>
      <family val="3"/>
      <charset val="128"/>
    </font>
    <font>
      <sz val="6"/>
      <name val="ＭＳ Ｐゴシック"/>
      <family val="3"/>
      <charset val="128"/>
    </font>
    <font>
      <sz val="10"/>
      <name val="ＭＳ Ｐゴシック"/>
      <family val="3"/>
      <charset val="128"/>
    </font>
    <font>
      <sz val="8"/>
      <name val="ＭＳ Ｐゴシック"/>
      <family val="3"/>
      <charset val="128"/>
    </font>
    <font>
      <sz val="11"/>
      <color indexed="8"/>
      <name val="ＭＳ Ｐゴシック"/>
      <family val="3"/>
      <charset val="128"/>
    </font>
    <font>
      <sz val="10"/>
      <color indexed="8"/>
      <name val="ＭＳ Ｐゴシック"/>
      <family val="3"/>
      <charset val="128"/>
    </font>
    <font>
      <sz val="9"/>
      <name val="ＭＳ Ｐゴシック"/>
      <family val="3"/>
      <charset val="128"/>
    </font>
    <font>
      <sz val="11"/>
      <color theme="1"/>
      <name val="ＭＳ Ｐゴシック"/>
      <family val="3"/>
      <charset val="128"/>
    </font>
    <font>
      <sz val="9"/>
      <color indexed="81"/>
      <name val="MS P ゴシック"/>
      <family val="3"/>
      <charset val="128"/>
    </font>
    <font>
      <b/>
      <sz val="9"/>
      <color indexed="81"/>
      <name val="MS P ゴシック"/>
      <family val="3"/>
      <charset val="128"/>
    </font>
    <font>
      <sz val="9"/>
      <color theme="1"/>
      <name val="ＭＳ Ｐゴシック"/>
      <family val="3"/>
      <charset val="128"/>
    </font>
    <font>
      <sz val="10"/>
      <color theme="1"/>
      <name val="ＭＳ Ｐゴシック"/>
      <family val="3"/>
      <charset val="128"/>
    </font>
    <font>
      <sz val="11"/>
      <color rgb="FFFF0000"/>
      <name val="ＭＳ Ｐゴシック"/>
      <family val="3"/>
      <charset val="128"/>
    </font>
    <font>
      <u/>
      <sz val="9"/>
      <color theme="1"/>
      <name val="ＭＳ Ｐゴシック"/>
      <family val="3"/>
      <charset val="128"/>
    </font>
    <font>
      <sz val="8"/>
      <color indexed="8"/>
      <name val="ＭＳ Ｐゴシック"/>
      <family val="3"/>
      <charset val="128"/>
    </font>
    <font>
      <sz val="10"/>
      <color theme="1"/>
      <name val="ＭＳ Ｐゴシック"/>
      <family val="3"/>
      <charset val="128"/>
      <scheme val="minor"/>
    </font>
    <font>
      <b/>
      <sz val="11"/>
      <color theme="1"/>
      <name val="ＭＳ Ｐゴシック"/>
      <family val="3"/>
      <charset val="128"/>
      <scheme val="minor"/>
    </font>
    <font>
      <sz val="11"/>
      <color rgb="FFFF0000"/>
      <name val="ＭＳ Ｐゴシック"/>
      <family val="2"/>
      <charset val="128"/>
      <scheme val="minor"/>
    </font>
  </fonts>
  <fills count="6">
    <fill>
      <patternFill patternType="none"/>
    </fill>
    <fill>
      <patternFill patternType="gray125"/>
    </fill>
    <fill>
      <patternFill patternType="solid">
        <fgColor theme="0"/>
        <bgColor indexed="64"/>
      </patternFill>
    </fill>
    <fill>
      <patternFill patternType="solid">
        <fgColor indexed="41"/>
        <bgColor indexed="64"/>
      </patternFill>
    </fill>
    <fill>
      <patternFill patternType="solid">
        <fgColor rgb="FFCCFFFF"/>
        <bgColor indexed="64"/>
      </patternFill>
    </fill>
    <fill>
      <patternFill patternType="solid">
        <fgColor theme="9" tint="0.79998168889431442"/>
        <bgColor indexed="64"/>
      </patternFill>
    </fill>
  </fills>
  <borders count="23">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s>
  <cellStyleXfs count="3">
    <xf numFmtId="0" fontId="0" fillId="0" borderId="0">
      <alignment vertical="center"/>
    </xf>
    <xf numFmtId="38" fontId="1" fillId="0" borderId="0" applyFont="0" applyFill="0" applyBorder="0" applyAlignment="0" applyProtection="0">
      <alignment vertical="center"/>
    </xf>
    <xf numFmtId="0" fontId="3" fillId="0" borderId="0"/>
  </cellStyleXfs>
  <cellXfs count="255">
    <xf numFmtId="0" fontId="0" fillId="0" borderId="0" xfId="0">
      <alignment vertical="center"/>
    </xf>
    <xf numFmtId="38" fontId="3" fillId="0" borderId="0" xfId="1" applyFont="1" applyFill="1" applyBorder="1" applyAlignment="1" applyProtection="1">
      <alignment vertical="center"/>
    </xf>
    <xf numFmtId="0" fontId="11" fillId="0" borderId="0" xfId="0" applyFont="1">
      <alignment vertical="center"/>
    </xf>
    <xf numFmtId="0" fontId="11" fillId="0" borderId="0" xfId="0" applyFont="1" applyAlignment="1"/>
    <xf numFmtId="0" fontId="3" fillId="0" borderId="0" xfId="2" applyAlignment="1">
      <alignment vertical="center"/>
    </xf>
    <xf numFmtId="0" fontId="4" fillId="0" borderId="0" xfId="2" applyFont="1" applyAlignment="1">
      <alignment horizontal="center" vertical="center"/>
    </xf>
    <xf numFmtId="0" fontId="4" fillId="0" borderId="0" xfId="2" applyFont="1" applyAlignment="1">
      <alignment horizontal="center" vertical="center" wrapText="1"/>
    </xf>
    <xf numFmtId="0" fontId="3" fillId="0" borderId="0" xfId="2" applyAlignment="1">
      <alignment horizontal="center" vertical="center"/>
    </xf>
    <xf numFmtId="0" fontId="11" fillId="0" borderId="19" xfId="0" applyFont="1" applyBorder="1" applyAlignment="1">
      <alignment horizontal="center" vertical="center"/>
    </xf>
    <xf numFmtId="0" fontId="3" fillId="0" borderId="0" xfId="2" applyAlignment="1">
      <alignment horizontal="left" vertical="center" wrapText="1"/>
    </xf>
    <xf numFmtId="0" fontId="11" fillId="0" borderId="0" xfId="0" applyFont="1" applyAlignment="1">
      <alignment horizontal="left" vertical="center"/>
    </xf>
    <xf numFmtId="0" fontId="11" fillId="0" borderId="0" xfId="0" applyFont="1" applyAlignment="1">
      <alignment horizontal="right" vertical="center"/>
    </xf>
    <xf numFmtId="0" fontId="15" fillId="0" borderId="0" xfId="0" applyFont="1">
      <alignment vertical="center"/>
    </xf>
    <xf numFmtId="0" fontId="14" fillId="0" borderId="0" xfId="0" applyFont="1">
      <alignment vertical="center"/>
    </xf>
    <xf numFmtId="0" fontId="11" fillId="4" borderId="0" xfId="0" applyFont="1" applyFill="1" applyAlignment="1">
      <alignment horizontal="center" vertical="center"/>
    </xf>
    <xf numFmtId="9" fontId="11" fillId="0" borderId="0" xfId="0" applyNumberFormat="1" applyFont="1">
      <alignment vertical="center"/>
    </xf>
    <xf numFmtId="9" fontId="11" fillId="4" borderId="0" xfId="0" applyNumberFormat="1" applyFont="1" applyFill="1">
      <alignment vertical="center"/>
    </xf>
    <xf numFmtId="177" fontId="11" fillId="0" borderId="0" xfId="0" applyNumberFormat="1" applyFont="1">
      <alignment vertical="center"/>
    </xf>
    <xf numFmtId="176" fontId="11" fillId="0" borderId="0" xfId="0" applyNumberFormat="1" applyFont="1" applyAlignment="1">
      <alignment horizontal="center" vertical="center"/>
    </xf>
    <xf numFmtId="0" fontId="14" fillId="0" borderId="0" xfId="0" applyFont="1" applyAlignment="1">
      <alignment horizontal="left" vertical="center"/>
    </xf>
    <xf numFmtId="0" fontId="3" fillId="0" borderId="0" xfId="0" applyFont="1">
      <alignment vertical="center"/>
    </xf>
    <xf numFmtId="0" fontId="10" fillId="0" borderId="0" xfId="0" applyFont="1">
      <alignment vertical="center"/>
    </xf>
    <xf numFmtId="176" fontId="3" fillId="0" borderId="0" xfId="0" applyNumberFormat="1" applyFont="1" applyAlignment="1">
      <alignment horizontal="center" vertical="center"/>
    </xf>
    <xf numFmtId="0" fontId="3" fillId="0" borderId="0" xfId="0" applyFont="1" applyAlignment="1">
      <alignment horizontal="right" vertical="center"/>
    </xf>
    <xf numFmtId="0" fontId="16" fillId="0" borderId="0" xfId="0" applyFont="1">
      <alignment vertical="center"/>
    </xf>
    <xf numFmtId="38" fontId="16" fillId="0" borderId="7" xfId="0" applyNumberFormat="1" applyFont="1" applyBorder="1">
      <alignment vertical="center"/>
    </xf>
    <xf numFmtId="38" fontId="11" fillId="0" borderId="0" xfId="0" applyNumberFormat="1" applyFont="1">
      <alignment vertical="center"/>
    </xf>
    <xf numFmtId="9" fontId="11" fillId="4" borderId="0" xfId="0" applyNumberFormat="1" applyFont="1" applyFill="1" applyAlignment="1">
      <alignment horizontal="right" vertical="center"/>
    </xf>
    <xf numFmtId="0" fontId="5" fillId="0" borderId="0" xfId="2" applyFont="1" applyAlignment="1">
      <alignment horizontal="left" vertical="center" wrapText="1"/>
    </xf>
    <xf numFmtId="0" fontId="0" fillId="0" borderId="0" xfId="0" applyAlignment="1">
      <alignment vertical="top"/>
    </xf>
    <xf numFmtId="0" fontId="0" fillId="0" borderId="0" xfId="0" applyAlignment="1">
      <alignment horizontal="center" vertical="center"/>
    </xf>
    <xf numFmtId="0" fontId="3" fillId="0" borderId="1" xfId="2" applyBorder="1" applyAlignment="1">
      <alignment horizontal="left" vertical="center" wrapText="1"/>
    </xf>
    <xf numFmtId="0" fontId="6" fillId="0" borderId="1" xfId="2" applyFont="1" applyBorder="1" applyAlignment="1">
      <alignment horizontal="left" vertical="center" wrapText="1"/>
    </xf>
    <xf numFmtId="0" fontId="7" fillId="0" borderId="9" xfId="2" applyFont="1" applyBorder="1" applyAlignment="1">
      <alignment horizontal="center" vertical="center" textRotation="255"/>
    </xf>
    <xf numFmtId="0" fontId="3" fillId="0" borderId="1" xfId="2" applyBorder="1" applyAlignment="1">
      <alignment horizontal="center" vertical="center"/>
    </xf>
    <xf numFmtId="0" fontId="3" fillId="0" borderId="10" xfId="2" applyBorder="1" applyAlignment="1">
      <alignment horizontal="center" vertical="center"/>
    </xf>
    <xf numFmtId="0" fontId="3" fillId="0" borderId="9" xfId="2" applyBorder="1" applyAlignment="1">
      <alignment horizontal="center" vertical="center"/>
    </xf>
    <xf numFmtId="0" fontId="3" fillId="0" borderId="3" xfId="2" applyBorder="1" applyAlignment="1">
      <alignment horizontal="center" vertical="center" wrapText="1"/>
    </xf>
    <xf numFmtId="0" fontId="8" fillId="0" borderId="3" xfId="2" applyFont="1" applyBorder="1" applyAlignment="1">
      <alignment horizontal="center" vertical="center" wrapText="1"/>
    </xf>
    <xf numFmtId="0" fontId="3" fillId="3" borderId="3" xfId="2" applyFill="1" applyBorder="1" applyAlignment="1">
      <alignment horizontal="center" vertical="center"/>
    </xf>
    <xf numFmtId="0" fontId="8" fillId="0" borderId="13" xfId="2" applyFont="1" applyBorder="1" applyAlignment="1">
      <alignment horizontal="center" vertical="center" wrapText="1"/>
    </xf>
    <xf numFmtId="0" fontId="8" fillId="0" borderId="4" xfId="2" applyFont="1" applyBorder="1" applyAlignment="1">
      <alignment horizontal="center" vertical="center" wrapText="1"/>
    </xf>
    <xf numFmtId="0" fontId="8" fillId="2" borderId="2" xfId="2" applyFont="1" applyFill="1" applyBorder="1" applyAlignment="1">
      <alignment horizontal="center" vertical="center"/>
    </xf>
    <xf numFmtId="0" fontId="8" fillId="2" borderId="2" xfId="2" applyFont="1" applyFill="1" applyBorder="1" applyAlignment="1">
      <alignment horizontal="right" vertical="center"/>
    </xf>
    <xf numFmtId="0" fontId="8" fillId="2" borderId="2" xfId="2" applyFont="1" applyFill="1" applyBorder="1" applyAlignment="1">
      <alignment horizontal="left" vertical="center"/>
    </xf>
    <xf numFmtId="0" fontId="8" fillId="2" borderId="5" xfId="2" applyFont="1" applyFill="1" applyBorder="1" applyAlignment="1">
      <alignment horizontal="center" vertical="center"/>
    </xf>
    <xf numFmtId="0" fontId="3" fillId="0" borderId="3" xfId="2" applyBorder="1" applyAlignment="1">
      <alignment horizontal="center" vertical="center"/>
    </xf>
    <xf numFmtId="0" fontId="11" fillId="3" borderId="3" xfId="2" applyFont="1" applyFill="1" applyBorder="1" applyAlignment="1">
      <alignment horizontal="center" vertical="center"/>
    </xf>
    <xf numFmtId="0" fontId="3" fillId="0" borderId="0" xfId="2" applyAlignment="1">
      <alignment horizontal="left" vertical="center"/>
    </xf>
    <xf numFmtId="0" fontId="3" fillId="0" borderId="0" xfId="2" applyAlignment="1">
      <alignment horizontal="center" vertical="center" wrapText="1"/>
    </xf>
    <xf numFmtId="0" fontId="3" fillId="0" borderId="1" xfId="2" applyBorder="1" applyAlignment="1">
      <alignment horizontal="right" vertical="center"/>
    </xf>
    <xf numFmtId="0" fontId="8" fillId="0" borderId="2" xfId="2" applyFont="1" applyBorder="1" applyAlignment="1">
      <alignment horizontal="center" vertical="center"/>
    </xf>
    <xf numFmtId="0" fontId="8" fillId="0" borderId="2" xfId="2" applyFont="1" applyBorder="1" applyAlignment="1">
      <alignment horizontal="right" vertical="center"/>
    </xf>
    <xf numFmtId="0" fontId="0" fillId="0" borderId="2" xfId="0" applyBorder="1">
      <alignment vertical="center"/>
    </xf>
    <xf numFmtId="0" fontId="8" fillId="0" borderId="2" xfId="2" applyFont="1" applyBorder="1" applyAlignment="1">
      <alignment horizontal="left" vertical="center"/>
    </xf>
    <xf numFmtId="0" fontId="8" fillId="0" borderId="5" xfId="2" applyFont="1" applyBorder="1" applyAlignment="1">
      <alignment horizontal="center" vertical="center"/>
    </xf>
    <xf numFmtId="0" fontId="11" fillId="4" borderId="3" xfId="2" applyFont="1" applyFill="1" applyBorder="1" applyAlignment="1">
      <alignment horizontal="center" vertical="center"/>
    </xf>
    <xf numFmtId="0" fontId="11" fillId="0" borderId="0" xfId="0" applyFont="1" applyAlignment="1">
      <alignment vertical="top" wrapText="1"/>
    </xf>
    <xf numFmtId="0" fontId="11" fillId="4" borderId="1" xfId="0" applyFont="1" applyFill="1" applyBorder="1" applyAlignment="1">
      <alignment horizontal="center" vertical="center"/>
    </xf>
    <xf numFmtId="0" fontId="11" fillId="0" borderId="5" xfId="0" applyFont="1" applyBorder="1" applyAlignment="1">
      <alignment horizontal="center" vertical="center"/>
    </xf>
    <xf numFmtId="0" fontId="3" fillId="0" borderId="5" xfId="2" applyBorder="1" applyAlignment="1">
      <alignment horizontal="center" vertical="center"/>
    </xf>
    <xf numFmtId="0" fontId="11" fillId="0" borderId="0" xfId="0" applyFont="1" applyAlignment="1">
      <alignment vertical="top"/>
    </xf>
    <xf numFmtId="0" fontId="11" fillId="0" borderId="0" xfId="0" applyFont="1" applyAlignment="1">
      <alignment horizontal="center" vertical="center"/>
    </xf>
    <xf numFmtId="0" fontId="6" fillId="0" borderId="7" xfId="2" applyFont="1" applyBorder="1" applyAlignment="1">
      <alignment horizontal="center" vertical="top"/>
    </xf>
    <xf numFmtId="0" fontId="15" fillId="0" borderId="8" xfId="0" applyFont="1" applyBorder="1" applyAlignment="1">
      <alignment horizontal="right" vertical="center"/>
    </xf>
    <xf numFmtId="0" fontId="11" fillId="0" borderId="6" xfId="0" applyFont="1" applyBorder="1">
      <alignment vertical="center"/>
    </xf>
    <xf numFmtId="0" fontId="6" fillId="0" borderId="0" xfId="2" applyFont="1" applyAlignment="1">
      <alignment vertical="top" wrapText="1"/>
    </xf>
    <xf numFmtId="0" fontId="15" fillId="4" borderId="1" xfId="0" applyFont="1" applyFill="1" applyBorder="1">
      <alignment vertical="center"/>
    </xf>
    <xf numFmtId="0" fontId="15" fillId="4" borderId="1" xfId="0" applyFont="1" applyFill="1" applyBorder="1" applyAlignment="1">
      <alignment horizontal="right" vertical="center"/>
    </xf>
    <xf numFmtId="0" fontId="11" fillId="5" borderId="0" xfId="0" applyFont="1" applyFill="1" applyAlignment="1" applyProtection="1">
      <alignment horizontal="center" vertical="center"/>
      <protection locked="0"/>
    </xf>
    <xf numFmtId="0" fontId="11" fillId="5" borderId="0" xfId="0" applyFont="1" applyFill="1" applyProtection="1">
      <alignment vertical="center"/>
      <protection locked="0"/>
    </xf>
    <xf numFmtId="177" fontId="11" fillId="5" borderId="0" xfId="0" applyNumberFormat="1" applyFont="1" applyFill="1" applyProtection="1">
      <alignment vertical="center"/>
      <protection locked="0"/>
    </xf>
    <xf numFmtId="0" fontId="8" fillId="5" borderId="3" xfId="2" applyFont="1" applyFill="1" applyBorder="1" applyAlignment="1" applyProtection="1">
      <alignment horizontal="center" vertical="center" wrapText="1"/>
      <protection locked="0"/>
    </xf>
    <xf numFmtId="0" fontId="18" fillId="5" borderId="3" xfId="2" applyFont="1" applyFill="1" applyBorder="1" applyAlignment="1" applyProtection="1">
      <alignment horizontal="center" vertical="center" wrapText="1"/>
      <protection locked="0"/>
    </xf>
    <xf numFmtId="0" fontId="8" fillId="5" borderId="2" xfId="2" applyFont="1" applyFill="1" applyBorder="1" applyAlignment="1" applyProtection="1">
      <alignment horizontal="center" vertical="center"/>
      <protection locked="0"/>
    </xf>
    <xf numFmtId="0" fontId="8" fillId="5" borderId="2" xfId="2" applyFont="1" applyFill="1" applyBorder="1" applyAlignment="1" applyProtection="1">
      <alignment vertical="center"/>
      <protection locked="0"/>
    </xf>
    <xf numFmtId="14" fontId="11" fillId="0" borderId="0" xfId="0" applyNumberFormat="1" applyFont="1">
      <alignment vertical="center"/>
    </xf>
    <xf numFmtId="0" fontId="0" fillId="0" borderId="0" xfId="0" applyAlignment="1">
      <alignment vertical="center" wrapText="1"/>
    </xf>
    <xf numFmtId="0" fontId="0" fillId="5" borderId="3" xfId="0" applyFill="1" applyBorder="1">
      <alignment vertical="center"/>
    </xf>
    <xf numFmtId="0" fontId="0" fillId="4" borderId="3" xfId="0" applyFill="1" applyBorder="1">
      <alignment vertical="center"/>
    </xf>
    <xf numFmtId="0" fontId="0" fillId="0" borderId="3" xfId="0" applyBorder="1">
      <alignment vertical="center"/>
    </xf>
    <xf numFmtId="0" fontId="0" fillId="0" borderId="3" xfId="0" applyBorder="1" applyAlignment="1">
      <alignment vertical="center" wrapText="1"/>
    </xf>
    <xf numFmtId="0" fontId="0" fillId="0" borderId="3" xfId="0" applyBorder="1" applyAlignment="1">
      <alignment horizontal="left" vertical="center"/>
    </xf>
    <xf numFmtId="0" fontId="20" fillId="0" borderId="3" xfId="0" applyFont="1" applyBorder="1" applyAlignment="1">
      <alignment vertical="center" wrapText="1"/>
    </xf>
    <xf numFmtId="0" fontId="15" fillId="4" borderId="1" xfId="0" applyFont="1" applyFill="1" applyBorder="1" applyAlignment="1">
      <alignment horizontal="center" vertical="center"/>
    </xf>
    <xf numFmtId="0" fontId="21" fillId="0" borderId="0" xfId="0" applyFont="1">
      <alignment vertical="center"/>
    </xf>
    <xf numFmtId="0" fontId="3" fillId="0" borderId="4" xfId="2" applyBorder="1" applyAlignment="1">
      <alignment horizontal="center" vertical="center" wrapText="1"/>
    </xf>
    <xf numFmtId="0" fontId="11" fillId="0" borderId="2" xfId="0" applyFont="1" applyBorder="1" applyAlignment="1">
      <alignment horizontal="center" vertical="center" wrapText="1"/>
    </xf>
    <xf numFmtId="0" fontId="11" fillId="0" borderId="5" xfId="0" applyFont="1" applyBorder="1" applyAlignment="1">
      <alignment horizontal="center" vertical="center" wrapText="1"/>
    </xf>
    <xf numFmtId="14" fontId="3" fillId="5" borderId="4" xfId="2" applyNumberFormat="1" applyFill="1" applyBorder="1" applyAlignment="1" applyProtection="1">
      <alignment horizontal="center" vertical="center" wrapText="1"/>
      <protection locked="0"/>
    </xf>
    <xf numFmtId="14" fontId="11" fillId="5" borderId="2" xfId="0" applyNumberFormat="1" applyFont="1" applyFill="1" applyBorder="1" applyAlignment="1" applyProtection="1">
      <alignment horizontal="center" vertical="center"/>
      <protection locked="0"/>
    </xf>
    <xf numFmtId="14" fontId="11" fillId="5" borderId="5" xfId="0" applyNumberFormat="1" applyFont="1" applyFill="1" applyBorder="1" applyAlignment="1" applyProtection="1">
      <alignment horizontal="center" vertical="center"/>
      <protection locked="0"/>
    </xf>
    <xf numFmtId="0" fontId="11" fillId="0" borderId="4" xfId="0" applyFont="1" applyBorder="1" applyAlignment="1">
      <alignment horizontal="center" vertical="center" wrapText="1"/>
    </xf>
    <xf numFmtId="0" fontId="11" fillId="0" borderId="2" xfId="0" applyFont="1" applyBorder="1" applyAlignment="1">
      <alignment horizontal="center" vertical="center"/>
    </xf>
    <xf numFmtId="0" fontId="11" fillId="0" borderId="5" xfId="0" applyFont="1" applyBorder="1" applyAlignment="1">
      <alignment horizontal="center" vertical="center"/>
    </xf>
    <xf numFmtId="0" fontId="4" fillId="0" borderId="0" xfId="2" applyFont="1" applyAlignment="1">
      <alignment horizontal="center" vertical="center" shrinkToFit="1"/>
    </xf>
    <xf numFmtId="0" fontId="3" fillId="0" borderId="3" xfId="2" applyBorder="1" applyAlignment="1">
      <alignment horizontal="center" vertical="center" wrapText="1"/>
    </xf>
    <xf numFmtId="0" fontId="10" fillId="5" borderId="4" xfId="2" applyFont="1" applyFill="1" applyBorder="1" applyAlignment="1" applyProtection="1">
      <alignment horizontal="left" vertical="center" wrapText="1"/>
      <protection locked="0"/>
    </xf>
    <xf numFmtId="0" fontId="14" fillId="5" borderId="2" xfId="0" applyFont="1" applyFill="1" applyBorder="1" applyAlignment="1" applyProtection="1">
      <alignment vertical="center"/>
      <protection locked="0"/>
    </xf>
    <xf numFmtId="0" fontId="14" fillId="5" borderId="5" xfId="0" applyFont="1" applyFill="1" applyBorder="1" applyAlignment="1" applyProtection="1">
      <alignment vertical="center"/>
      <protection locked="0"/>
    </xf>
    <xf numFmtId="0" fontId="10" fillId="0" borderId="3" xfId="2" applyFont="1" applyBorder="1" applyAlignment="1">
      <alignment horizontal="center" vertical="center" wrapText="1"/>
    </xf>
    <xf numFmtId="0" fontId="3" fillId="5" borderId="3" xfId="2" applyFill="1" applyBorder="1" applyAlignment="1" applyProtection="1">
      <alignment horizontal="center" vertical="center" wrapText="1"/>
      <protection locked="0"/>
    </xf>
    <xf numFmtId="0" fontId="11" fillId="5" borderId="3" xfId="0" applyFont="1" applyFill="1" applyBorder="1" applyAlignment="1" applyProtection="1">
      <alignment horizontal="center" vertical="center"/>
      <protection locked="0"/>
    </xf>
    <xf numFmtId="0" fontId="3" fillId="0" borderId="3" xfId="2" applyBorder="1" applyAlignment="1">
      <alignment horizontal="center" vertical="center"/>
    </xf>
    <xf numFmtId="49" fontId="3" fillId="5" borderId="3" xfId="2" applyNumberFormat="1" applyFill="1" applyBorder="1" applyAlignment="1" applyProtection="1">
      <alignment horizontal="center" vertical="center"/>
      <protection locked="0"/>
    </xf>
    <xf numFmtId="0" fontId="10" fillId="0" borderId="16" xfId="2" applyFont="1" applyBorder="1" applyAlignment="1">
      <alignment horizontal="center" vertical="center" wrapText="1"/>
    </xf>
    <xf numFmtId="0" fontId="3" fillId="5" borderId="17" xfId="2" applyFill="1" applyBorder="1" applyAlignment="1" applyProtection="1">
      <alignment horizontal="center" vertical="center"/>
      <protection locked="0"/>
    </xf>
    <xf numFmtId="0" fontId="11" fillId="5" borderId="18" xfId="0" applyFont="1" applyFill="1" applyBorder="1" applyAlignment="1" applyProtection="1">
      <alignment horizontal="center" vertical="center"/>
      <protection locked="0"/>
    </xf>
    <xf numFmtId="0" fontId="10" fillId="0" borderId="16" xfId="2" applyFont="1" applyBorder="1" applyAlignment="1">
      <alignment horizontal="center" vertical="center"/>
    </xf>
    <xf numFmtId="38" fontId="11" fillId="4" borderId="1" xfId="1" applyFont="1" applyFill="1" applyBorder="1" applyAlignment="1" applyProtection="1">
      <alignment horizontal="center" vertical="center"/>
    </xf>
    <xf numFmtId="38" fontId="11" fillId="4" borderId="2" xfId="1" applyFont="1" applyFill="1" applyBorder="1" applyAlignment="1" applyProtection="1">
      <alignment vertical="center"/>
    </xf>
    <xf numFmtId="0" fontId="11" fillId="4" borderId="1" xfId="0" applyFont="1" applyFill="1" applyBorder="1" applyAlignment="1">
      <alignment horizontal="center" vertical="center"/>
    </xf>
    <xf numFmtId="38" fontId="11" fillId="4" borderId="1" xfId="1" applyFont="1" applyFill="1" applyBorder="1" applyAlignment="1" applyProtection="1">
      <alignment vertical="center"/>
    </xf>
    <xf numFmtId="0" fontId="3" fillId="0" borderId="12" xfId="2" applyBorder="1" applyAlignment="1">
      <alignment horizontal="center" vertical="center" wrapText="1"/>
    </xf>
    <xf numFmtId="0" fontId="11" fillId="0" borderId="3" xfId="0" applyFont="1" applyBorder="1" applyAlignment="1">
      <alignment horizontal="center" vertical="center"/>
    </xf>
    <xf numFmtId="14" fontId="11" fillId="0" borderId="3" xfId="0" applyNumberFormat="1" applyFont="1" applyBorder="1" applyAlignment="1" applyProtection="1">
      <alignment horizontal="center" vertical="center"/>
      <protection locked="0"/>
    </xf>
    <xf numFmtId="0" fontId="10" fillId="0" borderId="9" xfId="2" applyFont="1" applyBorder="1" applyAlignment="1" applyProtection="1">
      <alignment horizontal="left" vertical="center" wrapText="1"/>
      <protection locked="0"/>
    </xf>
    <xf numFmtId="0" fontId="14" fillId="0" borderId="1" xfId="0" applyFont="1" applyBorder="1" applyAlignment="1" applyProtection="1">
      <alignment horizontal="left" vertical="center" wrapText="1"/>
      <protection locked="0"/>
    </xf>
    <xf numFmtId="0" fontId="14" fillId="0" borderId="10" xfId="0" applyFont="1" applyBorder="1" applyAlignment="1" applyProtection="1">
      <alignment horizontal="left" vertical="center" wrapText="1"/>
      <protection locked="0"/>
    </xf>
    <xf numFmtId="38" fontId="11" fillId="0" borderId="1" xfId="1" applyFont="1" applyFill="1" applyBorder="1" applyAlignment="1" applyProtection="1">
      <alignment horizontal="center" vertical="center"/>
    </xf>
    <xf numFmtId="176" fontId="11" fillId="4" borderId="1" xfId="0" applyNumberFormat="1" applyFont="1" applyFill="1" applyBorder="1" applyAlignment="1">
      <alignment horizontal="center" vertical="center"/>
    </xf>
    <xf numFmtId="0" fontId="14" fillId="0" borderId="0" xfId="0" applyFont="1" applyAlignment="1">
      <alignment vertical="center" wrapText="1"/>
    </xf>
    <xf numFmtId="38" fontId="3" fillId="4" borderId="1" xfId="1" applyFont="1" applyFill="1" applyBorder="1" applyAlignment="1" applyProtection="1">
      <alignment vertical="center"/>
    </xf>
    <xf numFmtId="0" fontId="15" fillId="5" borderId="0" xfId="0" applyFont="1" applyFill="1" applyAlignment="1" applyProtection="1">
      <alignment horizontal="left" vertical="center" shrinkToFit="1"/>
      <protection locked="0"/>
    </xf>
    <xf numFmtId="38" fontId="3" fillId="4" borderId="2" xfId="1" applyFont="1" applyFill="1" applyBorder="1" applyAlignment="1" applyProtection="1">
      <alignment vertical="center"/>
    </xf>
    <xf numFmtId="38" fontId="11" fillId="4" borderId="1" xfId="0" applyNumberFormat="1" applyFont="1" applyFill="1" applyBorder="1" applyAlignment="1">
      <alignment vertical="center"/>
    </xf>
    <xf numFmtId="0" fontId="11" fillId="0" borderId="0" xfId="0" applyFont="1" applyAlignment="1">
      <alignment vertical="top" wrapText="1"/>
    </xf>
    <xf numFmtId="38" fontId="11" fillId="4" borderId="2" xfId="0" applyNumberFormat="1" applyFont="1" applyFill="1" applyBorder="1" applyAlignment="1">
      <alignment vertical="center"/>
    </xf>
    <xf numFmtId="0" fontId="11" fillId="4" borderId="1" xfId="0" applyFont="1" applyFill="1" applyBorder="1" applyAlignment="1">
      <alignment vertical="center"/>
    </xf>
    <xf numFmtId="3" fontId="11" fillId="4" borderId="1" xfId="0" applyNumberFormat="1" applyFont="1" applyFill="1" applyBorder="1" applyAlignment="1">
      <alignment vertical="center"/>
    </xf>
    <xf numFmtId="14" fontId="11" fillId="5" borderId="3" xfId="0" applyNumberFormat="1" applyFont="1" applyFill="1" applyBorder="1" applyAlignment="1" applyProtection="1">
      <alignment horizontal="center" vertical="center"/>
      <protection locked="0"/>
    </xf>
    <xf numFmtId="0" fontId="9" fillId="2" borderId="3" xfId="2" applyFont="1" applyFill="1" applyBorder="1" applyAlignment="1">
      <alignment horizontal="center" vertical="center" wrapText="1"/>
    </xf>
    <xf numFmtId="0" fontId="8" fillId="2" borderId="3" xfId="2" applyFont="1" applyFill="1" applyBorder="1" applyAlignment="1">
      <alignment horizontal="center" vertical="center" wrapText="1"/>
    </xf>
    <xf numFmtId="0" fontId="8" fillId="2" borderId="4" xfId="2" applyFont="1" applyFill="1" applyBorder="1" applyAlignment="1">
      <alignment horizontal="center" vertical="center" wrapText="1"/>
    </xf>
    <xf numFmtId="0" fontId="8" fillId="2" borderId="2" xfId="2" applyFont="1" applyFill="1" applyBorder="1" applyAlignment="1">
      <alignment horizontal="center" vertical="center" wrapText="1"/>
    </xf>
    <xf numFmtId="0" fontId="8" fillId="2" borderId="5" xfId="2" applyFont="1" applyFill="1" applyBorder="1" applyAlignment="1">
      <alignment horizontal="center" vertical="center" wrapText="1"/>
    </xf>
    <xf numFmtId="0" fontId="8" fillId="2" borderId="20" xfId="2" applyFont="1" applyFill="1" applyBorder="1" applyAlignment="1">
      <alignment horizontal="center" vertical="center" wrapText="1"/>
    </xf>
    <xf numFmtId="0" fontId="8" fillId="2" borderId="21" xfId="2" applyFont="1" applyFill="1" applyBorder="1" applyAlignment="1">
      <alignment horizontal="center" vertical="center" wrapText="1"/>
    </xf>
    <xf numFmtId="0" fontId="8" fillId="2" borderId="22" xfId="2" applyFont="1" applyFill="1" applyBorder="1" applyAlignment="1">
      <alignment horizontal="center" vertical="center" wrapText="1"/>
    </xf>
    <xf numFmtId="0" fontId="3" fillId="0" borderId="2" xfId="2" applyBorder="1" applyAlignment="1">
      <alignment horizontal="center" vertical="center" wrapText="1"/>
    </xf>
    <xf numFmtId="0" fontId="3" fillId="0" borderId="5" xfId="2" applyBorder="1" applyAlignment="1">
      <alignment horizontal="center" vertical="center" wrapText="1"/>
    </xf>
    <xf numFmtId="0" fontId="10" fillId="0" borderId="4" xfId="2" applyFont="1" applyBorder="1" applyAlignment="1">
      <alignment horizontal="left" vertical="center" wrapText="1"/>
    </xf>
    <xf numFmtId="0" fontId="10" fillId="0" borderId="2" xfId="2" applyFont="1" applyBorder="1" applyAlignment="1">
      <alignment horizontal="left" vertical="center" wrapText="1"/>
    </xf>
    <xf numFmtId="0" fontId="10" fillId="0" borderId="5" xfId="2" applyFont="1" applyBorder="1" applyAlignment="1">
      <alignment horizontal="left" vertical="center" wrapText="1"/>
    </xf>
    <xf numFmtId="0" fontId="3" fillId="0" borderId="6" xfId="2" applyBorder="1" applyAlignment="1">
      <alignment horizontal="center" vertical="center" wrapText="1"/>
    </xf>
    <xf numFmtId="0" fontId="3" fillId="0" borderId="7" xfId="2" applyBorder="1" applyAlignment="1">
      <alignment horizontal="center" vertical="center" wrapText="1"/>
    </xf>
    <xf numFmtId="0" fontId="3" fillId="0" borderId="8" xfId="2" applyBorder="1" applyAlignment="1">
      <alignment horizontal="center" vertical="center" wrapText="1"/>
    </xf>
    <xf numFmtId="0" fontId="3" fillId="0" borderId="14" xfId="2" applyBorder="1" applyAlignment="1">
      <alignment horizontal="center" vertical="center" wrapText="1"/>
    </xf>
    <xf numFmtId="0" fontId="3" fillId="0" borderId="0" xfId="2" applyAlignment="1">
      <alignment horizontal="center" vertical="center" wrapText="1"/>
    </xf>
    <xf numFmtId="0" fontId="3" fillId="0" borderId="15" xfId="2" applyBorder="1" applyAlignment="1">
      <alignment horizontal="center" vertical="center" wrapText="1"/>
    </xf>
    <xf numFmtId="0" fontId="3" fillId="0" borderId="9" xfId="2" applyBorder="1" applyAlignment="1">
      <alignment horizontal="center" vertical="center" wrapText="1"/>
    </xf>
    <xf numFmtId="0" fontId="3" fillId="0" borderId="1" xfId="2" applyBorder="1" applyAlignment="1">
      <alignment horizontal="center" vertical="center" wrapText="1"/>
    </xf>
    <xf numFmtId="0" fontId="3" fillId="0" borderId="10" xfId="2" applyBorder="1" applyAlignment="1">
      <alignment horizontal="center" vertical="center" wrapText="1"/>
    </xf>
    <xf numFmtId="0" fontId="7" fillId="0" borderId="3" xfId="2" applyFont="1" applyBorder="1" applyAlignment="1">
      <alignment horizontal="center" vertical="center" textRotation="255"/>
    </xf>
    <xf numFmtId="0" fontId="5" fillId="0" borderId="11" xfId="2" applyFont="1" applyBorder="1" applyAlignment="1">
      <alignment horizontal="center" vertical="center" wrapText="1"/>
    </xf>
    <xf numFmtId="0" fontId="5" fillId="0" borderId="12" xfId="2" applyFont="1" applyBorder="1" applyAlignment="1">
      <alignment horizontal="center" vertical="center" wrapText="1"/>
    </xf>
    <xf numFmtId="0" fontId="3" fillId="0" borderId="4" xfId="2" applyBorder="1" applyAlignment="1">
      <alignment horizontal="center" vertical="center"/>
    </xf>
    <xf numFmtId="0" fontId="3" fillId="0" borderId="2" xfId="2" applyBorder="1" applyAlignment="1">
      <alignment horizontal="center" vertical="center"/>
    </xf>
    <xf numFmtId="0" fontId="3" fillId="0" borderId="5" xfId="2" applyBorder="1" applyAlignment="1">
      <alignment horizontal="center" vertical="center"/>
    </xf>
    <xf numFmtId="0" fontId="8" fillId="2" borderId="13" xfId="2" applyFont="1" applyFill="1" applyBorder="1" applyAlignment="1">
      <alignment horizontal="center" vertical="center" wrapText="1"/>
    </xf>
    <xf numFmtId="0" fontId="8" fillId="0" borderId="4" xfId="2" applyFont="1" applyBorder="1" applyAlignment="1">
      <alignment horizontal="center" vertical="center" wrapText="1"/>
    </xf>
    <xf numFmtId="0" fontId="8" fillId="0" borderId="2" xfId="2" applyFont="1" applyBorder="1" applyAlignment="1">
      <alignment horizontal="center" vertical="center" wrapText="1"/>
    </xf>
    <xf numFmtId="0" fontId="8" fillId="0" borderId="5" xfId="2" applyFont="1" applyBorder="1" applyAlignment="1">
      <alignment horizontal="center" vertical="center" wrapText="1"/>
    </xf>
    <xf numFmtId="0" fontId="3" fillId="0" borderId="11" xfId="2" applyBorder="1" applyAlignment="1">
      <alignment horizontal="center" vertical="center" wrapText="1"/>
    </xf>
    <xf numFmtId="0" fontId="8" fillId="2" borderId="4" xfId="2" applyFont="1" applyFill="1" applyBorder="1" applyAlignment="1">
      <alignment horizontal="left" vertical="center" wrapText="1"/>
    </xf>
    <xf numFmtId="0" fontId="8" fillId="2" borderId="2" xfId="2" applyFont="1" applyFill="1" applyBorder="1" applyAlignment="1">
      <alignment horizontal="left" vertical="center" wrapText="1"/>
    </xf>
    <xf numFmtId="0" fontId="8" fillId="2" borderId="5" xfId="2" applyFont="1" applyFill="1" applyBorder="1" applyAlignment="1">
      <alignment horizontal="left" vertical="center" wrapText="1"/>
    </xf>
    <xf numFmtId="0" fontId="8" fillId="0" borderId="4" xfId="2" applyFont="1" applyBorder="1" applyAlignment="1">
      <alignment horizontal="right" vertical="center" wrapText="1"/>
    </xf>
    <xf numFmtId="0" fontId="8" fillId="0" borderId="2" xfId="2" applyFont="1" applyBorder="1" applyAlignment="1">
      <alignment horizontal="right" vertical="center" wrapText="1"/>
    </xf>
    <xf numFmtId="0" fontId="8" fillId="0" borderId="5" xfId="2" applyFont="1" applyBorder="1" applyAlignment="1">
      <alignment horizontal="right" vertical="center" wrapText="1"/>
    </xf>
    <xf numFmtId="0" fontId="11" fillId="0" borderId="4" xfId="0" applyFont="1" applyBorder="1" applyAlignment="1">
      <alignment horizontal="center" vertical="center"/>
    </xf>
    <xf numFmtId="14" fontId="11" fillId="0" borderId="3" xfId="0" applyNumberFormat="1" applyFont="1" applyBorder="1" applyAlignment="1">
      <alignment horizontal="center" vertical="center"/>
    </xf>
    <xf numFmtId="0" fontId="4" fillId="0" borderId="0" xfId="2" applyFont="1" applyAlignment="1">
      <alignment horizontal="center" vertical="center" wrapText="1"/>
    </xf>
    <xf numFmtId="0" fontId="6" fillId="0" borderId="7" xfId="2" applyFont="1" applyBorder="1" applyAlignment="1">
      <alignment horizontal="center" vertical="center" wrapText="1"/>
    </xf>
    <xf numFmtId="0" fontId="10" fillId="0" borderId="4" xfId="2" applyFont="1" applyBorder="1" applyAlignment="1">
      <alignment horizontal="center" vertical="center" wrapText="1"/>
    </xf>
    <xf numFmtId="0" fontId="10" fillId="0" borderId="2" xfId="2" applyFont="1" applyBorder="1" applyAlignment="1">
      <alignment horizontal="center" vertical="center" wrapText="1"/>
    </xf>
    <xf numFmtId="0" fontId="10" fillId="0" borderId="5" xfId="2" applyFont="1" applyBorder="1" applyAlignment="1">
      <alignment horizontal="center" vertical="center" wrapText="1"/>
    </xf>
    <xf numFmtId="0" fontId="3" fillId="0" borderId="1" xfId="2" applyBorder="1" applyAlignment="1">
      <alignment horizontal="center" vertical="center"/>
    </xf>
    <xf numFmtId="0" fontId="3" fillId="0" borderId="6" xfId="2" applyBorder="1" applyAlignment="1">
      <alignment horizontal="center" vertical="center"/>
    </xf>
    <xf numFmtId="0" fontId="3" fillId="0" borderId="7" xfId="2" applyBorder="1" applyAlignment="1">
      <alignment horizontal="center" vertical="center"/>
    </xf>
    <xf numFmtId="0" fontId="3" fillId="0" borderId="8" xfId="2" applyBorder="1" applyAlignment="1">
      <alignment horizontal="center" vertical="center"/>
    </xf>
    <xf numFmtId="0" fontId="8" fillId="0" borderId="3" xfId="2" applyFont="1" applyBorder="1" applyAlignment="1">
      <alignment horizontal="center" vertical="center" wrapText="1"/>
    </xf>
    <xf numFmtId="0" fontId="8" fillId="0" borderId="13" xfId="2" applyFont="1" applyBorder="1" applyAlignment="1">
      <alignment horizontal="center" vertical="center" wrapText="1"/>
    </xf>
    <xf numFmtId="0" fontId="9" fillId="0" borderId="3" xfId="2" applyFont="1" applyBorder="1" applyAlignment="1">
      <alignment horizontal="center" vertical="center" wrapText="1"/>
    </xf>
    <xf numFmtId="0" fontId="8" fillId="0" borderId="20" xfId="2" applyFont="1" applyBorder="1" applyAlignment="1">
      <alignment horizontal="center" vertical="center" wrapText="1"/>
    </xf>
    <xf numFmtId="0" fontId="8" fillId="0" borderId="21" xfId="2" applyFont="1" applyBorder="1" applyAlignment="1">
      <alignment horizontal="center" vertical="center" wrapText="1"/>
    </xf>
    <xf numFmtId="0" fontId="8" fillId="0" borderId="22" xfId="2" applyFont="1" applyBorder="1" applyAlignment="1">
      <alignment horizontal="center" vertical="center" wrapText="1"/>
    </xf>
    <xf numFmtId="0" fontId="3" fillId="0" borderId="11" xfId="2" applyBorder="1" applyAlignment="1">
      <alignment horizontal="center" vertical="center"/>
    </xf>
    <xf numFmtId="0" fontId="3" fillId="0" borderId="12" xfId="2" applyBorder="1" applyAlignment="1">
      <alignment horizontal="center" vertical="center"/>
    </xf>
    <xf numFmtId="0" fontId="8" fillId="0" borderId="6" xfId="2" applyFont="1" applyBorder="1" applyAlignment="1">
      <alignment horizontal="center" vertical="center" wrapText="1"/>
    </xf>
    <xf numFmtId="0" fontId="8" fillId="0" borderId="7" xfId="2" applyFont="1" applyBorder="1" applyAlignment="1">
      <alignment horizontal="center" vertical="center" wrapText="1"/>
    </xf>
    <xf numFmtId="0" fontId="8" fillId="0" borderId="8" xfId="2" applyFont="1" applyBorder="1" applyAlignment="1">
      <alignment horizontal="center" vertical="center" wrapText="1"/>
    </xf>
    <xf numFmtId="0" fontId="8" fillId="0" borderId="9" xfId="2" applyFont="1" applyBorder="1" applyAlignment="1">
      <alignment horizontal="center" vertical="center" wrapText="1"/>
    </xf>
    <xf numFmtId="0" fontId="8" fillId="0" borderId="1" xfId="2" applyFont="1" applyBorder="1" applyAlignment="1">
      <alignment horizontal="center" vertical="center" wrapText="1"/>
    </xf>
    <xf numFmtId="0" fontId="8" fillId="0" borderId="10" xfId="2" applyFont="1" applyBorder="1" applyAlignment="1">
      <alignment horizontal="center" vertical="center" wrapText="1"/>
    </xf>
    <xf numFmtId="0" fontId="3" fillId="0" borderId="9" xfId="2" applyBorder="1" applyAlignment="1">
      <alignment horizontal="center" vertical="center"/>
    </xf>
    <xf numFmtId="0" fontId="3" fillId="0" borderId="10" xfId="2" applyBorder="1" applyAlignment="1">
      <alignment horizontal="center" vertical="center"/>
    </xf>
    <xf numFmtId="0" fontId="10" fillId="0" borderId="3" xfId="2" applyFont="1" applyBorder="1" applyAlignment="1">
      <alignment horizontal="left" vertical="center" wrapText="1"/>
    </xf>
    <xf numFmtId="0" fontId="8" fillId="0" borderId="4" xfId="2" applyFont="1" applyBorder="1" applyAlignment="1">
      <alignment horizontal="left" vertical="center" wrapText="1"/>
    </xf>
    <xf numFmtId="0" fontId="8" fillId="0" borderId="2" xfId="2" applyFont="1" applyBorder="1" applyAlignment="1">
      <alignment horizontal="left" vertical="center" wrapText="1"/>
    </xf>
    <xf numFmtId="0" fontId="8" fillId="0" borderId="5" xfId="2" applyFont="1" applyBorder="1" applyAlignment="1">
      <alignment horizontal="left" vertical="center" wrapText="1"/>
    </xf>
    <xf numFmtId="0" fontId="5" fillId="0" borderId="3" xfId="2" applyFont="1" applyBorder="1" applyAlignment="1">
      <alignment horizontal="center" vertical="center" wrapText="1"/>
    </xf>
    <xf numFmtId="0" fontId="6" fillId="0" borderId="0" xfId="2" applyFont="1" applyAlignment="1">
      <alignment horizontal="center" vertical="center" wrapText="1"/>
    </xf>
    <xf numFmtId="0" fontId="19" fillId="0" borderId="0" xfId="0" applyFont="1" applyAlignment="1">
      <alignment horizontal="center" vertical="center" wrapText="1"/>
    </xf>
    <xf numFmtId="9" fontId="11" fillId="5" borderId="4" xfId="0" applyNumberFormat="1" applyFont="1" applyFill="1" applyBorder="1" applyAlignment="1" applyProtection="1">
      <alignment vertical="center"/>
      <protection locked="0"/>
    </xf>
    <xf numFmtId="9" fontId="11" fillId="5" borderId="2" xfId="0" applyNumberFormat="1" applyFont="1" applyFill="1" applyBorder="1" applyAlignment="1" applyProtection="1">
      <alignment vertical="center"/>
      <protection locked="0"/>
    </xf>
    <xf numFmtId="9" fontId="11" fillId="5" borderId="5" xfId="0" applyNumberFormat="1" applyFont="1" applyFill="1" applyBorder="1" applyAlignment="1" applyProtection="1">
      <alignment vertical="center"/>
      <protection locked="0"/>
    </xf>
    <xf numFmtId="0" fontId="14" fillId="0" borderId="2" xfId="0" applyFont="1" applyBorder="1" applyAlignment="1">
      <alignment vertical="center"/>
    </xf>
    <xf numFmtId="0" fontId="14" fillId="0" borderId="5" xfId="0" applyFont="1" applyBorder="1" applyAlignment="1">
      <alignment vertical="center"/>
    </xf>
    <xf numFmtId="178" fontId="6" fillId="4" borderId="3" xfId="2" applyNumberFormat="1" applyFont="1" applyFill="1" applyBorder="1" applyAlignment="1">
      <alignment horizontal="right" vertical="center"/>
    </xf>
    <xf numFmtId="178" fontId="11" fillId="4" borderId="3" xfId="0" applyNumberFormat="1" applyFont="1" applyFill="1" applyBorder="1" applyAlignment="1">
      <alignment horizontal="right" vertical="center"/>
    </xf>
    <xf numFmtId="178" fontId="11" fillId="4" borderId="4" xfId="0" applyNumberFormat="1" applyFont="1" applyFill="1" applyBorder="1" applyAlignment="1">
      <alignment horizontal="right" vertical="center"/>
    </xf>
    <xf numFmtId="178" fontId="11" fillId="4" borderId="2" xfId="0" applyNumberFormat="1" applyFont="1" applyFill="1" applyBorder="1" applyAlignment="1">
      <alignment horizontal="right" vertical="center"/>
    </xf>
    <xf numFmtId="178" fontId="11" fillId="4" borderId="5" xfId="0" applyNumberFormat="1" applyFont="1" applyFill="1" applyBorder="1" applyAlignment="1">
      <alignment horizontal="right" vertical="center"/>
    </xf>
    <xf numFmtId="0" fontId="15" fillId="0" borderId="4" xfId="0" applyFont="1" applyBorder="1" applyAlignment="1" applyProtection="1">
      <alignment horizontal="left" vertical="center"/>
      <protection locked="0"/>
    </xf>
    <xf numFmtId="0" fontId="15" fillId="0" borderId="2" xfId="0" applyFont="1" applyBorder="1" applyAlignment="1" applyProtection="1">
      <alignment horizontal="left" vertical="center"/>
      <protection locked="0"/>
    </xf>
    <xf numFmtId="0" fontId="15" fillId="0" borderId="5" xfId="0" applyFont="1" applyBorder="1" applyAlignment="1" applyProtection="1">
      <alignment horizontal="left" vertical="center"/>
      <protection locked="0"/>
    </xf>
    <xf numFmtId="0" fontId="15" fillId="0" borderId="14" xfId="0" applyFont="1" applyBorder="1" applyAlignment="1">
      <alignment horizontal="left" vertical="center" wrapText="1"/>
    </xf>
    <xf numFmtId="0" fontId="15" fillId="0" borderId="0" xfId="0" applyFont="1" applyAlignment="1">
      <alignment horizontal="left" vertical="center" wrapText="1"/>
    </xf>
    <xf numFmtId="178" fontId="6" fillId="4" borderId="4" xfId="2" applyNumberFormat="1" applyFont="1" applyFill="1" applyBorder="1" applyAlignment="1">
      <alignment horizontal="right" vertical="center"/>
    </xf>
    <xf numFmtId="178" fontId="6" fillId="4" borderId="2" xfId="2" applyNumberFormat="1" applyFont="1" applyFill="1" applyBorder="1" applyAlignment="1">
      <alignment horizontal="right" vertical="center"/>
    </xf>
    <xf numFmtId="178" fontId="6" fillId="4" borderId="5" xfId="2" applyNumberFormat="1" applyFont="1" applyFill="1" applyBorder="1" applyAlignment="1">
      <alignment horizontal="right" vertical="center"/>
    </xf>
    <xf numFmtId="178" fontId="6" fillId="5" borderId="4" xfId="2" applyNumberFormat="1" applyFont="1" applyFill="1" applyBorder="1" applyAlignment="1" applyProtection="1">
      <alignment horizontal="right" vertical="center"/>
      <protection locked="0"/>
    </xf>
    <xf numFmtId="178" fontId="6" fillId="5" borderId="2" xfId="2" applyNumberFormat="1" applyFont="1" applyFill="1" applyBorder="1" applyAlignment="1" applyProtection="1">
      <alignment horizontal="right" vertical="center"/>
      <protection locked="0"/>
    </xf>
    <xf numFmtId="178" fontId="6" fillId="5" borderId="5" xfId="2" applyNumberFormat="1" applyFont="1" applyFill="1" applyBorder="1" applyAlignment="1" applyProtection="1">
      <alignment horizontal="right" vertical="center"/>
      <protection locked="0"/>
    </xf>
    <xf numFmtId="0" fontId="10" fillId="0" borderId="4" xfId="2" applyFont="1" applyBorder="1" applyAlignment="1">
      <alignment horizontal="center" vertical="center"/>
    </xf>
    <xf numFmtId="0" fontId="10" fillId="0" borderId="2" xfId="2" applyFont="1" applyBorder="1" applyAlignment="1">
      <alignment horizontal="center" vertical="center"/>
    </xf>
    <xf numFmtId="0" fontId="10" fillId="0" borderId="5" xfId="2" applyFont="1" applyBorder="1" applyAlignment="1">
      <alignment horizontal="center" vertical="center"/>
    </xf>
    <xf numFmtId="178" fontId="10" fillId="0" borderId="4" xfId="2" applyNumberFormat="1" applyFont="1" applyBorder="1" applyAlignment="1">
      <alignment horizontal="center" vertical="center"/>
    </xf>
    <xf numFmtId="178" fontId="10" fillId="0" borderId="2" xfId="2" applyNumberFormat="1" applyFont="1" applyBorder="1" applyAlignment="1">
      <alignment horizontal="center" vertical="center"/>
    </xf>
    <xf numFmtId="178" fontId="10" fillId="0" borderId="5" xfId="2" applyNumberFormat="1" applyFont="1" applyBorder="1" applyAlignment="1">
      <alignment horizontal="center" vertical="center"/>
    </xf>
    <xf numFmtId="14" fontId="3" fillId="0" borderId="4" xfId="2" applyNumberFormat="1" applyBorder="1" applyAlignment="1">
      <alignment horizontal="center" vertical="center"/>
    </xf>
    <xf numFmtId="14" fontId="3" fillId="0" borderId="2" xfId="2" applyNumberFormat="1" applyBorder="1" applyAlignment="1">
      <alignment horizontal="center" vertical="center"/>
    </xf>
    <xf numFmtId="14" fontId="3" fillId="0" borderId="5" xfId="2" applyNumberFormat="1" applyBorder="1" applyAlignment="1">
      <alignment horizontal="center" vertical="center"/>
    </xf>
    <xf numFmtId="0" fontId="15" fillId="0" borderId="3" xfId="0" applyFont="1" applyBorder="1" applyAlignment="1">
      <alignment horizontal="center" vertical="center" wrapText="1"/>
    </xf>
    <xf numFmtId="0" fontId="15" fillId="0" borderId="3" xfId="0" applyFont="1" applyBorder="1" applyAlignment="1">
      <alignment horizontal="center" vertical="center"/>
    </xf>
    <xf numFmtId="0" fontId="14" fillId="0" borderId="4"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5" xfId="0" applyFont="1" applyBorder="1" applyAlignment="1">
      <alignment horizontal="center" vertical="center" wrapText="1"/>
    </xf>
    <xf numFmtId="9" fontId="6" fillId="5" borderId="4" xfId="2" applyNumberFormat="1" applyFont="1" applyFill="1" applyBorder="1" applyAlignment="1" applyProtection="1">
      <alignment horizontal="right" vertical="center"/>
      <protection locked="0"/>
    </xf>
    <xf numFmtId="9" fontId="6" fillId="5" borderId="2" xfId="2" applyNumberFormat="1" applyFont="1" applyFill="1" applyBorder="1" applyAlignment="1" applyProtection="1">
      <alignment horizontal="right" vertical="center"/>
      <protection locked="0"/>
    </xf>
    <xf numFmtId="9" fontId="6" fillId="5" borderId="5" xfId="2" applyNumberFormat="1" applyFont="1" applyFill="1" applyBorder="1" applyAlignment="1" applyProtection="1">
      <alignment horizontal="right" vertical="center"/>
      <protection locked="0"/>
    </xf>
    <xf numFmtId="14" fontId="3" fillId="0" borderId="3" xfId="2" applyNumberFormat="1" applyBorder="1" applyAlignment="1">
      <alignment horizontal="center" vertical="center" wrapText="1"/>
    </xf>
    <xf numFmtId="0" fontId="10" fillId="5" borderId="2" xfId="2" applyFont="1" applyFill="1" applyBorder="1" applyAlignment="1" applyProtection="1">
      <alignment horizontal="left" vertical="center" wrapText="1"/>
      <protection locked="0"/>
    </xf>
    <xf numFmtId="0" fontId="10" fillId="5" borderId="5" xfId="2" applyFont="1" applyFill="1" applyBorder="1" applyAlignment="1" applyProtection="1">
      <alignment horizontal="left" vertical="center" wrapText="1"/>
      <protection locked="0"/>
    </xf>
    <xf numFmtId="0" fontId="6" fillId="5" borderId="4" xfId="2" applyFont="1" applyFill="1" applyBorder="1" applyAlignment="1" applyProtection="1">
      <alignment horizontal="left" vertical="center"/>
      <protection locked="0"/>
    </xf>
    <xf numFmtId="0" fontId="6" fillId="5" borderId="2" xfId="2" applyFont="1" applyFill="1" applyBorder="1" applyAlignment="1" applyProtection="1">
      <alignment horizontal="left" vertical="center"/>
      <protection locked="0"/>
    </xf>
    <xf numFmtId="0" fontId="6" fillId="5" borderId="5" xfId="2" applyFont="1" applyFill="1" applyBorder="1" applyAlignment="1" applyProtection="1">
      <alignment horizontal="left" vertical="center"/>
      <protection locked="0"/>
    </xf>
    <xf numFmtId="176" fontId="11" fillId="4" borderId="4" xfId="0" applyNumberFormat="1" applyFont="1" applyFill="1" applyBorder="1" applyAlignment="1">
      <alignment horizontal="right" vertical="center"/>
    </xf>
    <xf numFmtId="176" fontId="11" fillId="4" borderId="2" xfId="0" applyNumberFormat="1" applyFont="1" applyFill="1" applyBorder="1" applyAlignment="1">
      <alignment horizontal="right" vertical="center"/>
    </xf>
    <xf numFmtId="176" fontId="11" fillId="4" borderId="5" xfId="0" applyNumberFormat="1" applyFont="1" applyFill="1" applyBorder="1" applyAlignment="1">
      <alignment horizontal="right" vertical="center"/>
    </xf>
    <xf numFmtId="0" fontId="6" fillId="4" borderId="3" xfId="2" applyFont="1" applyFill="1" applyBorder="1" applyAlignment="1">
      <alignment horizontal="right" vertical="center"/>
    </xf>
    <xf numFmtId="176" fontId="6" fillId="5" borderId="4" xfId="2" applyNumberFormat="1" applyFont="1" applyFill="1" applyBorder="1" applyAlignment="1" applyProtection="1">
      <alignment horizontal="right" vertical="center"/>
      <protection locked="0"/>
    </xf>
    <xf numFmtId="176" fontId="6" fillId="5" borderId="2" xfId="2" applyNumberFormat="1" applyFont="1" applyFill="1" applyBorder="1" applyAlignment="1" applyProtection="1">
      <alignment horizontal="right" vertical="center"/>
      <protection locked="0"/>
    </xf>
    <xf numFmtId="176" fontId="6" fillId="5" borderId="5" xfId="2" applyNumberFormat="1" applyFont="1" applyFill="1" applyBorder="1" applyAlignment="1" applyProtection="1">
      <alignment horizontal="right" vertical="center"/>
      <protection locked="0"/>
    </xf>
  </cellXfs>
  <cellStyles count="3">
    <cellStyle name="桁区切り" xfId="1" builtinId="6"/>
    <cellStyle name="標準" xfId="0" builtinId="0"/>
    <cellStyle name="標準 2" xfId="2" xr:uid="{00000000-0005-0000-0000-000002000000}"/>
  </cellStyles>
  <dxfs count="0"/>
  <tableStyles count="0" defaultTableStyle="TableStyleMedium9" defaultPivotStyle="PivotStyleLight16"/>
  <colors>
    <mruColors>
      <color rgb="FFCCFF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BAF6AD-E4D7-464D-B6EA-0522FC0D9701}">
  <dimension ref="A1:B88"/>
  <sheetViews>
    <sheetView tabSelected="1" view="pageBreakPreview" zoomScaleNormal="100" zoomScaleSheetLayoutView="100" workbookViewId="0">
      <pane ySplit="6" topLeftCell="A7" activePane="bottomLeft" state="frozen"/>
      <selection pane="bottomLeft" activeCell="A7" sqref="A7"/>
    </sheetView>
  </sheetViews>
  <sheetFormatPr defaultRowHeight="13.2"/>
  <cols>
    <col min="1" max="1" width="64.109375" customWidth="1"/>
    <col min="2" max="2" width="88.88671875" style="77" customWidth="1"/>
  </cols>
  <sheetData>
    <row r="1" spans="1:2">
      <c r="A1" t="s">
        <v>0</v>
      </c>
    </row>
    <row r="2" spans="1:2">
      <c r="A2" s="78"/>
      <c r="B2" s="77" t="s">
        <v>1</v>
      </c>
    </row>
    <row r="3" spans="1:2">
      <c r="A3" s="79"/>
      <c r="B3" s="77" t="s">
        <v>2</v>
      </c>
    </row>
    <row r="4" spans="1:2">
      <c r="A4" s="85" t="s">
        <v>3</v>
      </c>
    </row>
    <row r="6" spans="1:2">
      <c r="A6" t="s">
        <v>4</v>
      </c>
    </row>
    <row r="7" spans="1:2">
      <c r="A7" s="80" t="s">
        <v>5</v>
      </c>
      <c r="B7" s="81"/>
    </row>
    <row r="8" spans="1:2">
      <c r="A8" s="82" t="s">
        <v>6</v>
      </c>
      <c r="B8" s="81" t="s">
        <v>7</v>
      </c>
    </row>
    <row r="9" spans="1:2">
      <c r="A9" s="82" t="s">
        <v>8</v>
      </c>
      <c r="B9" s="81" t="s">
        <v>9</v>
      </c>
    </row>
    <row r="10" spans="1:2">
      <c r="A10" s="82" t="s">
        <v>10</v>
      </c>
      <c r="B10" s="81" t="s">
        <v>11</v>
      </c>
    </row>
    <row r="11" spans="1:2">
      <c r="A11" s="82" t="s">
        <v>12</v>
      </c>
      <c r="B11" s="81" t="s">
        <v>13</v>
      </c>
    </row>
    <row r="12" spans="1:2">
      <c r="A12" s="82" t="s">
        <v>14</v>
      </c>
      <c r="B12" s="81" t="s">
        <v>15</v>
      </c>
    </row>
    <row r="13" spans="1:2">
      <c r="A13" s="82"/>
      <c r="B13" s="81" t="s">
        <v>16</v>
      </c>
    </row>
    <row r="14" spans="1:2">
      <c r="A14" s="82"/>
      <c r="B14" s="81" t="s">
        <v>17</v>
      </c>
    </row>
    <row r="15" spans="1:2">
      <c r="A15" s="82"/>
      <c r="B15" s="81" t="s">
        <v>18</v>
      </c>
    </row>
    <row r="16" spans="1:2">
      <c r="A16" s="82" t="s">
        <v>19</v>
      </c>
      <c r="B16" s="81" t="s">
        <v>15</v>
      </c>
    </row>
    <row r="17" spans="1:2">
      <c r="A17" s="82"/>
      <c r="B17" s="81" t="s">
        <v>20</v>
      </c>
    </row>
    <row r="18" spans="1:2">
      <c r="A18" s="82"/>
      <c r="B18" s="81" t="s">
        <v>21</v>
      </c>
    </row>
    <row r="19" spans="1:2">
      <c r="A19" s="82"/>
      <c r="B19" s="81" t="s">
        <v>22</v>
      </c>
    </row>
    <row r="20" spans="1:2">
      <c r="A20" s="82"/>
      <c r="B20" s="81" t="s">
        <v>23</v>
      </c>
    </row>
    <row r="21" spans="1:2">
      <c r="A21" s="82" t="s">
        <v>24</v>
      </c>
      <c r="B21" s="81" t="s">
        <v>25</v>
      </c>
    </row>
    <row r="22" spans="1:2">
      <c r="A22" s="82"/>
      <c r="B22" s="81" t="s">
        <v>26</v>
      </c>
    </row>
    <row r="23" spans="1:2">
      <c r="A23" s="82" t="s">
        <v>27</v>
      </c>
      <c r="B23" s="81" t="s">
        <v>28</v>
      </c>
    </row>
    <row r="24" spans="1:2">
      <c r="A24" s="82"/>
      <c r="B24" s="81" t="s">
        <v>29</v>
      </c>
    </row>
    <row r="25" spans="1:2">
      <c r="A25" s="82" t="s">
        <v>30</v>
      </c>
      <c r="B25" s="81" t="s">
        <v>31</v>
      </c>
    </row>
    <row r="26" spans="1:2">
      <c r="A26" s="82"/>
      <c r="B26" s="81" t="s">
        <v>32</v>
      </c>
    </row>
    <row r="27" spans="1:2">
      <c r="A27" s="82"/>
      <c r="B27" s="81" t="s">
        <v>33</v>
      </c>
    </row>
    <row r="28" spans="1:2">
      <c r="A28" s="82"/>
      <c r="B28" s="81" t="s">
        <v>34</v>
      </c>
    </row>
    <row r="29" spans="1:2">
      <c r="A29" s="82" t="s">
        <v>35</v>
      </c>
      <c r="B29" s="81" t="s">
        <v>36</v>
      </c>
    </row>
    <row r="30" spans="1:2">
      <c r="A30" s="80" t="s">
        <v>37</v>
      </c>
      <c r="B30" s="81" t="s">
        <v>38</v>
      </c>
    </row>
    <row r="31" spans="1:2">
      <c r="A31" s="80"/>
      <c r="B31" s="81" t="s">
        <v>39</v>
      </c>
    </row>
    <row r="32" spans="1:2">
      <c r="A32" s="80"/>
      <c r="B32" s="81" t="s">
        <v>40</v>
      </c>
    </row>
    <row r="33" spans="1:2">
      <c r="A33" s="80" t="s">
        <v>41</v>
      </c>
      <c r="B33" s="81" t="s">
        <v>42</v>
      </c>
    </row>
    <row r="34" spans="1:2">
      <c r="A34" s="80" t="s">
        <v>43</v>
      </c>
      <c r="B34" s="81" t="s">
        <v>44</v>
      </c>
    </row>
    <row r="35" spans="1:2">
      <c r="A35" s="80" t="s">
        <v>45</v>
      </c>
      <c r="B35" s="81" t="s">
        <v>46</v>
      </c>
    </row>
    <row r="36" spans="1:2">
      <c r="A36" s="80" t="s">
        <v>47</v>
      </c>
      <c r="B36" s="81" t="s">
        <v>48</v>
      </c>
    </row>
    <row r="37" spans="1:2">
      <c r="A37" s="80"/>
      <c r="B37" s="81" t="s">
        <v>49</v>
      </c>
    </row>
    <row r="38" spans="1:2">
      <c r="A38" s="80"/>
      <c r="B38" s="81" t="s">
        <v>50</v>
      </c>
    </row>
    <row r="39" spans="1:2">
      <c r="A39" s="80"/>
      <c r="B39" s="81" t="s">
        <v>51</v>
      </c>
    </row>
    <row r="40" spans="1:2">
      <c r="A40" s="80" t="s">
        <v>52</v>
      </c>
      <c r="B40" s="81" t="s">
        <v>53</v>
      </c>
    </row>
    <row r="41" spans="1:2">
      <c r="A41" s="80" t="s">
        <v>54</v>
      </c>
      <c r="B41" s="81" t="s">
        <v>55</v>
      </c>
    </row>
    <row r="42" spans="1:2">
      <c r="A42" s="80" t="s">
        <v>56</v>
      </c>
      <c r="B42" s="81" t="s">
        <v>57</v>
      </c>
    </row>
    <row r="43" spans="1:2">
      <c r="A43" s="80"/>
      <c r="B43" s="81"/>
    </row>
    <row r="44" spans="1:2">
      <c r="A44" s="80" t="s">
        <v>58</v>
      </c>
      <c r="B44" s="83" t="s">
        <v>59</v>
      </c>
    </row>
    <row r="45" spans="1:2" ht="66">
      <c r="A45" s="80" t="s">
        <v>60</v>
      </c>
      <c r="B45" s="81" t="s">
        <v>61</v>
      </c>
    </row>
    <row r="46" spans="1:2">
      <c r="A46" s="80" t="s">
        <v>62</v>
      </c>
      <c r="B46" s="81" t="s">
        <v>63</v>
      </c>
    </row>
    <row r="47" spans="1:2">
      <c r="A47" s="80" t="s">
        <v>64</v>
      </c>
      <c r="B47" s="81" t="s">
        <v>65</v>
      </c>
    </row>
    <row r="48" spans="1:2" ht="39.6">
      <c r="A48" s="80" t="s">
        <v>66</v>
      </c>
      <c r="B48" s="81" t="s">
        <v>67</v>
      </c>
    </row>
    <row r="49" spans="1:2" ht="66">
      <c r="A49" s="80" t="s">
        <v>68</v>
      </c>
      <c r="B49" s="81" t="s">
        <v>69</v>
      </c>
    </row>
    <row r="50" spans="1:2" ht="26.4">
      <c r="A50" s="80" t="s">
        <v>70</v>
      </c>
      <c r="B50" s="81" t="s">
        <v>71</v>
      </c>
    </row>
    <row r="51" spans="1:2" ht="52.8">
      <c r="A51" s="80" t="s">
        <v>72</v>
      </c>
      <c r="B51" s="81" t="s">
        <v>73</v>
      </c>
    </row>
    <row r="52" spans="1:2" ht="66">
      <c r="A52" s="80" t="s">
        <v>74</v>
      </c>
      <c r="B52" s="81" t="s">
        <v>75</v>
      </c>
    </row>
    <row r="53" spans="1:2" ht="52.8">
      <c r="A53" s="80" t="s">
        <v>76</v>
      </c>
      <c r="B53" s="81" t="s">
        <v>77</v>
      </c>
    </row>
    <row r="54" spans="1:2" ht="26.4">
      <c r="A54" s="80" t="s">
        <v>78</v>
      </c>
      <c r="B54" s="81" t="s">
        <v>79</v>
      </c>
    </row>
    <row r="55" spans="1:2" ht="52.8">
      <c r="A55" s="80" t="s">
        <v>80</v>
      </c>
      <c r="B55" s="81" t="s">
        <v>81</v>
      </c>
    </row>
    <row r="56" spans="1:2" ht="26.4">
      <c r="A56" s="80" t="s">
        <v>82</v>
      </c>
      <c r="B56" s="81" t="s">
        <v>83</v>
      </c>
    </row>
    <row r="57" spans="1:2" ht="26.4">
      <c r="A57" s="80" t="s">
        <v>84</v>
      </c>
      <c r="B57" s="81" t="s">
        <v>85</v>
      </c>
    </row>
    <row r="58" spans="1:2">
      <c r="A58" s="80" t="s">
        <v>86</v>
      </c>
      <c r="B58" s="81" t="s">
        <v>87</v>
      </c>
    </row>
    <row r="59" spans="1:2" ht="26.4">
      <c r="A59" s="80" t="s">
        <v>88</v>
      </c>
      <c r="B59" s="81" t="s">
        <v>89</v>
      </c>
    </row>
    <row r="60" spans="1:2" ht="26.4">
      <c r="A60" s="80" t="s">
        <v>90</v>
      </c>
      <c r="B60" s="81" t="s">
        <v>91</v>
      </c>
    </row>
    <row r="61" spans="1:2" ht="26.4">
      <c r="A61" s="80" t="s">
        <v>92</v>
      </c>
      <c r="B61" s="81" t="s">
        <v>93</v>
      </c>
    </row>
    <row r="62" spans="1:2" ht="26.4">
      <c r="A62" s="80" t="s">
        <v>94</v>
      </c>
      <c r="B62" s="81" t="s">
        <v>95</v>
      </c>
    </row>
    <row r="63" spans="1:2" ht="13.2" customHeight="1">
      <c r="A63" s="80" t="s">
        <v>96</v>
      </c>
      <c r="B63" s="81"/>
    </row>
    <row r="64" spans="1:2">
      <c r="A64" s="80" t="s">
        <v>97</v>
      </c>
      <c r="B64" s="81" t="s">
        <v>98</v>
      </c>
    </row>
    <row r="65" spans="1:2">
      <c r="A65" s="80" t="s">
        <v>99</v>
      </c>
      <c r="B65" s="81" t="s">
        <v>100</v>
      </c>
    </row>
    <row r="66" spans="1:2">
      <c r="A66" s="80" t="s">
        <v>101</v>
      </c>
      <c r="B66" s="81" t="s">
        <v>102</v>
      </c>
    </row>
    <row r="67" spans="1:2">
      <c r="A67" s="80"/>
      <c r="B67" s="81"/>
    </row>
    <row r="68" spans="1:2">
      <c r="A68" s="80" t="s">
        <v>103</v>
      </c>
      <c r="B68" s="83" t="s">
        <v>59</v>
      </c>
    </row>
    <row r="69" spans="1:2" ht="39.6">
      <c r="A69" s="80" t="s">
        <v>104</v>
      </c>
      <c r="B69" s="81" t="s">
        <v>105</v>
      </c>
    </row>
    <row r="70" spans="1:2" ht="39.6">
      <c r="A70" s="80" t="s">
        <v>106</v>
      </c>
      <c r="B70" s="81" t="s">
        <v>67</v>
      </c>
    </row>
    <row r="71" spans="1:2" ht="66">
      <c r="A71" s="80" t="s">
        <v>107</v>
      </c>
      <c r="B71" s="81" t="s">
        <v>108</v>
      </c>
    </row>
    <row r="72" spans="1:2" ht="52.8">
      <c r="A72" s="80" t="s">
        <v>109</v>
      </c>
      <c r="B72" s="81" t="s">
        <v>110</v>
      </c>
    </row>
    <row r="73" spans="1:2" ht="26.4">
      <c r="A73" s="80" t="s">
        <v>111</v>
      </c>
      <c r="B73" s="81" t="s">
        <v>112</v>
      </c>
    </row>
    <row r="74" spans="1:2" ht="39.6">
      <c r="A74" s="80" t="s">
        <v>113</v>
      </c>
      <c r="B74" s="81" t="s">
        <v>114</v>
      </c>
    </row>
    <row r="75" spans="1:2">
      <c r="A75" s="80" t="s">
        <v>115</v>
      </c>
      <c r="B75" s="81" t="s">
        <v>116</v>
      </c>
    </row>
    <row r="76" spans="1:2" ht="26.4">
      <c r="A76" s="80" t="s">
        <v>117</v>
      </c>
      <c r="B76" s="81" t="s">
        <v>71</v>
      </c>
    </row>
    <row r="77" spans="1:2">
      <c r="A77" s="80" t="s">
        <v>118</v>
      </c>
      <c r="B77" s="81"/>
    </row>
    <row r="78" spans="1:2">
      <c r="A78" s="80" t="s">
        <v>119</v>
      </c>
      <c r="B78" s="81" t="s">
        <v>120</v>
      </c>
    </row>
    <row r="79" spans="1:2" ht="66">
      <c r="A79" s="80" t="s">
        <v>121</v>
      </c>
      <c r="B79" s="81" t="s">
        <v>122</v>
      </c>
    </row>
    <row r="80" spans="1:2">
      <c r="A80" s="80" t="s">
        <v>123</v>
      </c>
      <c r="B80" s="81"/>
    </row>
    <row r="81" spans="1:2">
      <c r="A81" s="80" t="s">
        <v>124</v>
      </c>
      <c r="B81" s="81" t="s">
        <v>125</v>
      </c>
    </row>
    <row r="82" spans="1:2" ht="66">
      <c r="A82" s="80" t="s">
        <v>126</v>
      </c>
      <c r="B82" s="81" t="s">
        <v>127</v>
      </c>
    </row>
    <row r="83" spans="1:2">
      <c r="A83" s="80" t="s">
        <v>128</v>
      </c>
      <c r="B83" s="81" t="s">
        <v>129</v>
      </c>
    </row>
    <row r="84" spans="1:2">
      <c r="A84" s="80" t="s">
        <v>130</v>
      </c>
      <c r="B84" s="81" t="s">
        <v>131</v>
      </c>
    </row>
    <row r="85" spans="1:2">
      <c r="A85" s="80"/>
      <c r="B85" s="81"/>
    </row>
    <row r="86" spans="1:2">
      <c r="A86" s="80" t="s">
        <v>132</v>
      </c>
      <c r="B86" s="81" t="s">
        <v>133</v>
      </c>
    </row>
    <row r="87" spans="1:2">
      <c r="A87" s="80"/>
      <c r="B87" s="81" t="s">
        <v>134</v>
      </c>
    </row>
    <row r="88" spans="1:2" ht="79.2">
      <c r="A88" s="80"/>
      <c r="B88" s="81" t="s">
        <v>135</v>
      </c>
    </row>
  </sheetData>
  <phoneticPr fontId="2"/>
  <printOptions horizontalCentered="1"/>
  <pageMargins left="0.70866141732283472" right="0.70866141732283472" top="0.74803149606299213" bottom="0.74803149606299213" header="0.31496062992125984" footer="0.31496062992125984"/>
  <pageSetup paperSize="9" scale="87" orientation="landscape" r:id="rId1"/>
  <headerFooter>
    <oddHeader>&amp;C&amp;A</oddHeader>
    <oddFooter>&amp;C&amp;P/&amp;N</oddFooter>
  </headerFooter>
  <rowBreaks count="2" manualBreakCount="2">
    <brk id="42" max="16383" man="1"/>
    <brk id="66"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76"/>
  <sheetViews>
    <sheetView view="pageBreakPreview" zoomScaleNormal="85" zoomScaleSheetLayoutView="100" workbookViewId="0">
      <selection activeCell="G1" sqref="G1:L1"/>
    </sheetView>
  </sheetViews>
  <sheetFormatPr defaultColWidth="3.88671875" defaultRowHeight="13.2"/>
  <cols>
    <col min="1" max="2" width="3.88671875" style="2"/>
    <col min="3" max="3" width="4.44140625" style="2" bestFit="1" customWidth="1"/>
    <col min="4" max="7" width="3.88671875" style="2"/>
    <col min="8" max="8" width="4.44140625" style="2" bestFit="1" customWidth="1"/>
    <col min="9" max="16" width="3.88671875" style="2"/>
    <col min="17" max="17" width="6.109375" style="2" bestFit="1" customWidth="1"/>
    <col min="18" max="22" width="3.88671875" style="2"/>
    <col min="23" max="23" width="3.88671875" style="2" customWidth="1"/>
    <col min="24" max="24" width="3.88671875" style="2"/>
    <col min="25" max="28" width="5.6640625" style="2" customWidth="1"/>
    <col min="29" max="16384" width="3.88671875" style="2"/>
  </cols>
  <sheetData>
    <row r="1" spans="1:26" ht="19.350000000000001" customHeight="1">
      <c r="A1" s="2" t="s">
        <v>136</v>
      </c>
      <c r="D1" s="114" t="s">
        <v>6</v>
      </c>
      <c r="E1" s="114"/>
      <c r="F1" s="114"/>
      <c r="G1" s="102"/>
      <c r="H1" s="102"/>
      <c r="I1" s="102"/>
      <c r="J1" s="102"/>
      <c r="K1" s="102"/>
      <c r="L1" s="102"/>
      <c r="M1" s="114" t="s">
        <v>137</v>
      </c>
      <c r="N1" s="114"/>
      <c r="O1" s="114"/>
      <c r="P1" s="114"/>
      <c r="Q1" s="114"/>
      <c r="R1" s="114"/>
      <c r="S1" s="102"/>
      <c r="T1" s="102"/>
      <c r="U1" s="102"/>
      <c r="V1" s="102"/>
      <c r="W1" s="102"/>
      <c r="X1" s="102"/>
      <c r="Z1" s="3"/>
    </row>
    <row r="2" spans="1:26" ht="19.350000000000001" customHeight="1">
      <c r="A2" s="96" t="s">
        <v>10</v>
      </c>
      <c r="B2" s="96"/>
      <c r="C2" s="96"/>
      <c r="D2" s="96"/>
      <c r="E2" s="96"/>
      <c r="F2" s="96"/>
      <c r="G2" s="101"/>
      <c r="H2" s="102"/>
      <c r="I2" s="102"/>
      <c r="J2" s="102"/>
      <c r="K2" s="102"/>
      <c r="L2" s="102"/>
      <c r="M2" s="114" t="s">
        <v>12</v>
      </c>
      <c r="N2" s="114"/>
      <c r="O2" s="114"/>
      <c r="P2" s="114"/>
      <c r="Q2" s="114"/>
      <c r="R2" s="114"/>
      <c r="S2" s="130" t="s">
        <v>138</v>
      </c>
      <c r="T2" s="130"/>
      <c r="U2" s="130"/>
      <c r="V2" s="130"/>
      <c r="W2" s="130"/>
      <c r="X2" s="130"/>
    </row>
    <row r="3" spans="1:26" ht="7.5" customHeight="1"/>
    <row r="4" spans="1:26" s="5" customFormat="1" ht="26.25" customHeight="1">
      <c r="A4" s="95" t="s">
        <v>139</v>
      </c>
      <c r="B4" s="95"/>
      <c r="C4" s="95"/>
      <c r="D4" s="95"/>
      <c r="E4" s="95"/>
      <c r="F4" s="95"/>
      <c r="G4" s="95"/>
      <c r="H4" s="95"/>
      <c r="I4" s="95"/>
      <c r="J4" s="95"/>
      <c r="K4" s="95"/>
      <c r="L4" s="95"/>
      <c r="M4" s="95"/>
      <c r="N4" s="95"/>
      <c r="O4" s="95"/>
      <c r="P4" s="95"/>
      <c r="Q4" s="95"/>
      <c r="R4" s="95"/>
      <c r="S4" s="95"/>
      <c r="T4" s="95"/>
      <c r="U4" s="95"/>
      <c r="V4" s="95"/>
      <c r="W4" s="95"/>
      <c r="X4" s="95"/>
      <c r="Y4" s="4"/>
      <c r="Z4" s="2"/>
    </row>
    <row r="5" spans="1:26" s="5" customFormat="1" ht="6.6" customHeight="1">
      <c r="A5" s="6"/>
      <c r="B5" s="6"/>
      <c r="C5" s="6"/>
      <c r="D5" s="6"/>
      <c r="E5" s="6"/>
      <c r="F5" s="6"/>
      <c r="G5" s="6"/>
      <c r="H5" s="6"/>
      <c r="I5" s="6"/>
      <c r="J5" s="6"/>
      <c r="K5" s="6"/>
      <c r="L5" s="6"/>
      <c r="M5" s="6"/>
      <c r="N5" s="6"/>
      <c r="O5" s="6"/>
      <c r="P5" s="6"/>
      <c r="Q5" s="6"/>
      <c r="R5" s="6"/>
      <c r="S5" s="6"/>
      <c r="T5" s="6"/>
      <c r="U5" s="6"/>
      <c r="V5" s="6"/>
      <c r="W5" s="6"/>
      <c r="X5" s="6"/>
      <c r="Z5" s="3"/>
    </row>
    <row r="6" spans="1:26" s="7" customFormat="1" ht="29.1" customHeight="1">
      <c r="A6" s="100" t="s">
        <v>140</v>
      </c>
      <c r="B6" s="100"/>
      <c r="C6" s="100"/>
      <c r="D6" s="100"/>
      <c r="E6" s="100"/>
      <c r="F6" s="100"/>
      <c r="G6" s="101"/>
      <c r="H6" s="102"/>
      <c r="I6" s="102"/>
      <c r="J6" s="102"/>
      <c r="K6" s="102"/>
      <c r="L6" s="102"/>
      <c r="M6" s="103" t="s">
        <v>141</v>
      </c>
      <c r="N6" s="103"/>
      <c r="O6" s="103"/>
      <c r="P6" s="103"/>
      <c r="Q6" s="103"/>
      <c r="R6" s="103"/>
      <c r="S6" s="104"/>
      <c r="T6" s="104"/>
      <c r="U6" s="104"/>
      <c r="V6" s="104"/>
      <c r="W6" s="104"/>
      <c r="X6" s="104"/>
      <c r="Z6" s="3"/>
    </row>
    <row r="7" spans="1:26" s="7" customFormat="1" ht="33" customHeight="1">
      <c r="A7" s="96" t="s">
        <v>142</v>
      </c>
      <c r="B7" s="96"/>
      <c r="C7" s="96"/>
      <c r="D7" s="96"/>
      <c r="E7" s="96"/>
      <c r="F7" s="96"/>
      <c r="G7" s="97"/>
      <c r="H7" s="98"/>
      <c r="I7" s="98"/>
      <c r="J7" s="98"/>
      <c r="K7" s="98"/>
      <c r="L7" s="98"/>
      <c r="M7" s="98"/>
      <c r="N7" s="98"/>
      <c r="O7" s="98"/>
      <c r="P7" s="98"/>
      <c r="Q7" s="98"/>
      <c r="R7" s="98"/>
      <c r="S7" s="98"/>
      <c r="T7" s="98"/>
      <c r="U7" s="98"/>
      <c r="V7" s="98"/>
      <c r="W7" s="98"/>
      <c r="X7" s="99"/>
      <c r="Z7" s="57"/>
    </row>
    <row r="8" spans="1:26" s="7" customFormat="1" ht="33" customHeight="1">
      <c r="A8" s="96" t="s">
        <v>143</v>
      </c>
      <c r="B8" s="96"/>
      <c r="C8" s="96"/>
      <c r="D8" s="96"/>
      <c r="E8" s="96"/>
      <c r="F8" s="96"/>
      <c r="G8" s="101"/>
      <c r="H8" s="102"/>
      <c r="I8" s="102"/>
      <c r="J8" s="102"/>
      <c r="K8" s="102"/>
      <c r="L8" s="102"/>
      <c r="M8" s="103" t="s">
        <v>144</v>
      </c>
      <c r="N8" s="103"/>
      <c r="O8" s="103"/>
      <c r="P8" s="103"/>
      <c r="Q8" s="103"/>
      <c r="R8" s="103"/>
      <c r="S8" s="104"/>
      <c r="T8" s="104"/>
      <c r="U8" s="104"/>
      <c r="V8" s="104"/>
      <c r="W8" s="104"/>
      <c r="X8" s="104"/>
      <c r="Z8" s="3"/>
    </row>
    <row r="9" spans="1:26" s="7" customFormat="1" ht="33" customHeight="1">
      <c r="A9" s="86" t="s">
        <v>145</v>
      </c>
      <c r="B9" s="87"/>
      <c r="C9" s="87"/>
      <c r="D9" s="87"/>
      <c r="E9" s="87"/>
      <c r="F9" s="88"/>
      <c r="G9" s="89" t="s">
        <v>138</v>
      </c>
      <c r="H9" s="90"/>
      <c r="I9" s="90"/>
      <c r="J9" s="90"/>
      <c r="K9" s="90"/>
      <c r="L9" s="91"/>
      <c r="M9" s="92" t="s">
        <v>146</v>
      </c>
      <c r="N9" s="93"/>
      <c r="O9" s="93"/>
      <c r="P9" s="93"/>
      <c r="Q9" s="93"/>
      <c r="R9" s="94"/>
      <c r="S9" s="89" t="s">
        <v>138</v>
      </c>
      <c r="T9" s="90"/>
      <c r="U9" s="90"/>
      <c r="V9" s="90"/>
      <c r="W9" s="90"/>
      <c r="X9" s="91"/>
      <c r="Z9" s="57"/>
    </row>
    <row r="10" spans="1:26" s="7" customFormat="1" ht="33" customHeight="1" thickBot="1">
      <c r="A10" s="105" t="s">
        <v>147</v>
      </c>
      <c r="B10" s="105"/>
      <c r="C10" s="105"/>
      <c r="D10" s="105"/>
      <c r="E10" s="105"/>
      <c r="F10" s="105"/>
      <c r="G10" s="106"/>
      <c r="H10" s="107"/>
      <c r="I10" s="107"/>
      <c r="J10" s="107"/>
      <c r="K10" s="107"/>
      <c r="L10" s="8" t="s">
        <v>148</v>
      </c>
      <c r="M10" s="105" t="s">
        <v>149</v>
      </c>
      <c r="N10" s="108"/>
      <c r="O10" s="108"/>
      <c r="P10" s="108"/>
      <c r="Q10" s="108"/>
      <c r="R10" s="108"/>
      <c r="S10" s="106"/>
      <c r="T10" s="107"/>
      <c r="U10" s="107"/>
      <c r="V10" s="107"/>
      <c r="W10" s="107"/>
      <c r="X10" s="8" t="s">
        <v>150</v>
      </c>
      <c r="Z10" s="3"/>
    </row>
    <row r="11" spans="1:26" s="7" customFormat="1" ht="33" customHeight="1" thickTop="1">
      <c r="A11" s="113" t="s">
        <v>37</v>
      </c>
      <c r="B11" s="113"/>
      <c r="C11" s="113"/>
      <c r="D11" s="113"/>
      <c r="E11" s="113"/>
      <c r="F11" s="113"/>
      <c r="G11" s="116"/>
      <c r="H11" s="117"/>
      <c r="I11" s="117"/>
      <c r="J11" s="117"/>
      <c r="K11" s="117"/>
      <c r="L11" s="117"/>
      <c r="M11" s="117"/>
      <c r="N11" s="117"/>
      <c r="O11" s="117"/>
      <c r="P11" s="117"/>
      <c r="Q11" s="117"/>
      <c r="R11" s="117"/>
      <c r="S11" s="117"/>
      <c r="T11" s="117"/>
      <c r="U11" s="117"/>
      <c r="V11" s="117"/>
      <c r="W11" s="117"/>
      <c r="X11" s="118"/>
      <c r="Z11" s="3"/>
    </row>
    <row r="12" spans="1:26" s="7" customFormat="1" ht="15" customHeight="1">
      <c r="A12" s="9"/>
      <c r="B12" s="9"/>
      <c r="C12" s="9"/>
      <c r="D12" s="9"/>
      <c r="E12" s="9"/>
      <c r="F12" s="9"/>
      <c r="G12" s="9"/>
      <c r="H12" s="9"/>
      <c r="I12" s="9"/>
      <c r="J12" s="9"/>
      <c r="K12" s="9"/>
      <c r="L12" s="9"/>
      <c r="M12" s="9"/>
      <c r="N12" s="9"/>
      <c r="O12" s="9"/>
      <c r="P12" s="9"/>
      <c r="Q12" s="9"/>
      <c r="R12" s="9"/>
      <c r="S12" s="9"/>
      <c r="T12" s="9"/>
      <c r="U12" s="9"/>
      <c r="V12" s="9"/>
      <c r="W12" s="9"/>
      <c r="X12" s="9"/>
      <c r="Z12" s="3"/>
    </row>
    <row r="13" spans="1:26">
      <c r="A13" s="2" t="s">
        <v>151</v>
      </c>
      <c r="S13" s="76"/>
      <c r="T13" s="76"/>
      <c r="U13" s="76"/>
      <c r="V13" s="76"/>
      <c r="W13" s="76"/>
      <c r="X13" s="76"/>
      <c r="Z13" s="126"/>
    </row>
    <row r="14" spans="1:26">
      <c r="A14" s="2" t="s">
        <v>152</v>
      </c>
      <c r="M14" s="114" t="s">
        <v>41</v>
      </c>
      <c r="N14" s="114"/>
      <c r="O14" s="114"/>
      <c r="P14" s="114"/>
      <c r="Q14" s="114"/>
      <c r="R14" s="114"/>
      <c r="S14" s="115"/>
      <c r="T14" s="115"/>
      <c r="U14" s="115"/>
      <c r="V14" s="115"/>
      <c r="W14" s="115"/>
      <c r="X14" s="115"/>
      <c r="Z14" s="126"/>
    </row>
    <row r="15" spans="1:26">
      <c r="A15" s="2" t="s">
        <v>153</v>
      </c>
      <c r="Z15" s="126"/>
    </row>
    <row r="16" spans="1:26">
      <c r="B16" s="2" t="s">
        <v>154</v>
      </c>
      <c r="H16" s="109">
        <v>50000</v>
      </c>
      <c r="I16" s="109"/>
      <c r="J16" s="109"/>
      <c r="K16" s="10" t="s">
        <v>155</v>
      </c>
      <c r="M16" s="2" t="s">
        <v>156</v>
      </c>
      <c r="N16" s="120">
        <f>IF(OR(G9="",S9=""),"",IF(AND(G8="新規",S8="実施"),(DATEDIF(G9,S9,"Y"))+1,IF(AND(G8="変更",S8="期間延長"),((DATEDIF(G9,S9,"Y")+1)-(DATEDIF(G9,S14,"Y")+1)),0)))</f>
        <v>0</v>
      </c>
      <c r="O16" s="120"/>
      <c r="Q16" s="11" t="s">
        <v>157</v>
      </c>
      <c r="R16" s="2" t="s">
        <v>158</v>
      </c>
      <c r="S16" s="112">
        <f>IF(N16="","",H16*N16)</f>
        <v>0</v>
      </c>
      <c r="T16" s="112"/>
      <c r="U16" s="112"/>
      <c r="V16" s="112"/>
      <c r="W16" s="112"/>
      <c r="X16" s="2" t="s">
        <v>159</v>
      </c>
      <c r="Z16" s="126"/>
    </row>
    <row r="17" spans="1:26" ht="8.25" customHeight="1">
      <c r="Z17" s="126"/>
    </row>
    <row r="18" spans="1:26">
      <c r="A18" s="2" t="s">
        <v>160</v>
      </c>
      <c r="Z18" s="126"/>
    </row>
    <row r="19" spans="1:26">
      <c r="A19" s="11"/>
      <c r="B19" s="12" t="s">
        <v>161</v>
      </c>
      <c r="H19" s="109">
        <v>20000</v>
      </c>
      <c r="I19" s="109"/>
      <c r="J19" s="109"/>
      <c r="K19" s="10" t="s">
        <v>155</v>
      </c>
      <c r="M19" s="2" t="s">
        <v>156</v>
      </c>
      <c r="N19" s="111">
        <f>IF(N16="","",N16)</f>
        <v>0</v>
      </c>
      <c r="O19" s="111"/>
      <c r="Q19" s="11" t="s">
        <v>157</v>
      </c>
      <c r="R19" s="2" t="s">
        <v>158</v>
      </c>
      <c r="S19" s="112">
        <f>IF(N19="","",H19*N19)</f>
        <v>0</v>
      </c>
      <c r="T19" s="112"/>
      <c r="U19" s="112"/>
      <c r="V19" s="112"/>
      <c r="W19" s="112"/>
      <c r="X19" s="2" t="s">
        <v>159</v>
      </c>
      <c r="Z19" s="126"/>
    </row>
    <row r="20" spans="1:26">
      <c r="A20" s="11"/>
      <c r="B20" s="13" t="s">
        <v>162</v>
      </c>
      <c r="I20" s="69"/>
      <c r="J20" s="2" t="s">
        <v>163</v>
      </c>
      <c r="L20" s="109">
        <v>44000</v>
      </c>
      <c r="M20" s="109"/>
      <c r="N20" s="2" t="s">
        <v>164</v>
      </c>
      <c r="Q20" s="58" t="str">
        <f>IF(I20="","",I20/5)</f>
        <v/>
      </c>
      <c r="R20" s="2" t="s">
        <v>158</v>
      </c>
      <c r="S20" s="112" t="str">
        <f>IF(Q20="","",L20*Q20)</f>
        <v/>
      </c>
      <c r="T20" s="112"/>
      <c r="U20" s="112"/>
      <c r="V20" s="112"/>
      <c r="W20" s="112"/>
      <c r="X20" s="2" t="s">
        <v>159</v>
      </c>
      <c r="Z20" s="126"/>
    </row>
    <row r="21" spans="1:26" ht="7.5" customHeight="1">
      <c r="Z21" s="126"/>
    </row>
    <row r="22" spans="1:26">
      <c r="A22" s="2" t="s">
        <v>165</v>
      </c>
      <c r="Z22" s="126"/>
    </row>
    <row r="23" spans="1:26">
      <c r="A23" s="11"/>
      <c r="B23" s="12" t="s">
        <v>166</v>
      </c>
      <c r="H23" s="119">
        <v>120000</v>
      </c>
      <c r="I23" s="119"/>
      <c r="J23" s="119"/>
      <c r="K23" s="10" t="s">
        <v>155</v>
      </c>
      <c r="M23" s="2" t="s">
        <v>156</v>
      </c>
      <c r="N23" s="111">
        <f>IF(N16="","",IF(AND(G8="新規",S8="実施"),1,0))</f>
        <v>0</v>
      </c>
      <c r="O23" s="111"/>
      <c r="Q23" s="11" t="s">
        <v>157</v>
      </c>
      <c r="R23" s="2" t="s">
        <v>158</v>
      </c>
      <c r="S23" s="112">
        <f>IF(N23="","",H23*N23)</f>
        <v>0</v>
      </c>
      <c r="T23" s="112"/>
      <c r="U23" s="112"/>
      <c r="V23" s="112"/>
      <c r="W23" s="112"/>
      <c r="X23" s="2" t="s">
        <v>159</v>
      </c>
      <c r="Z23" s="126"/>
    </row>
    <row r="24" spans="1:26">
      <c r="A24" s="11"/>
      <c r="B24" s="12" t="s">
        <v>167</v>
      </c>
      <c r="H24" s="2" t="s">
        <v>168</v>
      </c>
      <c r="I24" s="14">
        <f>IF(OR(G9="",S9=""),"",IF(AND(G8="新規",S8="実施"),N16-1,IF(AND(G8="変更",S8="期間延長"),N16,0)))</f>
        <v>0</v>
      </c>
      <c r="J24" s="2" t="s">
        <v>163</v>
      </c>
      <c r="L24" s="109">
        <v>30000</v>
      </c>
      <c r="M24" s="109"/>
      <c r="N24" s="2" t="s">
        <v>169</v>
      </c>
      <c r="Q24" s="58">
        <f>IF(I24="","",I24)</f>
        <v>0</v>
      </c>
      <c r="R24" s="2" t="s">
        <v>158</v>
      </c>
      <c r="S24" s="110">
        <f>IF(Q24="","",L24*Q24)</f>
        <v>0</v>
      </c>
      <c r="T24" s="110"/>
      <c r="U24" s="110"/>
      <c r="V24" s="110"/>
      <c r="W24" s="110"/>
      <c r="X24" s="2" t="s">
        <v>159</v>
      </c>
      <c r="Z24" s="126"/>
    </row>
    <row r="25" spans="1:26" ht="7.5" customHeight="1">
      <c r="Z25" s="126"/>
    </row>
    <row r="26" spans="1:26">
      <c r="A26" s="2" t="s">
        <v>170</v>
      </c>
      <c r="Z26" s="126"/>
    </row>
    <row r="27" spans="1:26">
      <c r="A27" s="2" t="s">
        <v>171</v>
      </c>
      <c r="Z27" s="126"/>
    </row>
    <row r="28" spans="1:26">
      <c r="C28" s="67">
        <f>別紙1_臨床試験研究経費ポイント算出表!$AA$36</f>
        <v>0</v>
      </c>
      <c r="D28" s="10" t="s">
        <v>172</v>
      </c>
      <c r="F28" s="2" t="s">
        <v>156</v>
      </c>
      <c r="G28" s="84" t="str">
        <f>IF(N28="","",IF(G2="A：医薬品（拡大治験）",0.6,1))</f>
        <v/>
      </c>
      <c r="H28" s="2" t="s">
        <v>156</v>
      </c>
      <c r="I28" s="109">
        <v>6000</v>
      </c>
      <c r="J28" s="109"/>
      <c r="K28" s="109"/>
      <c r="L28" s="10" t="s">
        <v>159</v>
      </c>
      <c r="M28" s="2" t="s">
        <v>156</v>
      </c>
      <c r="N28" s="111" t="str">
        <f>IF(G10="","",IF(AND(G8="新規",S8="実施"),G10,IF(AND(G8="変更",S8="症例数追加"),G10,IF(AND(G8="追加",S8="経費追加"),G10,0))))</f>
        <v/>
      </c>
      <c r="O28" s="111"/>
      <c r="Q28" s="11" t="s">
        <v>173</v>
      </c>
      <c r="R28" s="2" t="s">
        <v>158</v>
      </c>
      <c r="S28" s="112" t="str">
        <f>IF(N28="","",ROUNDDOWN(C28*G28*I28*N28,0))</f>
        <v/>
      </c>
      <c r="T28" s="112"/>
      <c r="U28" s="112"/>
      <c r="V28" s="112"/>
      <c r="W28" s="112"/>
      <c r="X28" s="2" t="s">
        <v>159</v>
      </c>
      <c r="Z28" s="126"/>
    </row>
    <row r="29" spans="1:26" ht="6.75" customHeight="1">
      <c r="Z29" s="126"/>
    </row>
    <row r="30" spans="1:26">
      <c r="A30" s="2" t="s">
        <v>174</v>
      </c>
      <c r="Z30" s="126"/>
    </row>
    <row r="31" spans="1:26">
      <c r="C31" s="68">
        <f>別紙2_治験薬管理経費ポイント算出表!$AA$30</f>
        <v>0</v>
      </c>
      <c r="D31" s="10" t="s">
        <v>172</v>
      </c>
      <c r="F31" s="2" t="s">
        <v>156</v>
      </c>
      <c r="G31" s="84" t="str">
        <f>IF(N31="","",IF(G2="A：医薬品（拡大治験）",0.6,1))</f>
        <v/>
      </c>
      <c r="H31" s="2" t="s">
        <v>156</v>
      </c>
      <c r="I31" s="109">
        <v>1000</v>
      </c>
      <c r="J31" s="109"/>
      <c r="K31" s="109"/>
      <c r="L31" s="10" t="s">
        <v>159</v>
      </c>
      <c r="M31" s="2" t="s">
        <v>156</v>
      </c>
      <c r="N31" s="111" t="str">
        <f>IF(G10="","",IF(AND(G8="新規",S8="実施"),G10,IF(AND(G8="変更",S8="症例数追加"),G10,IF(AND(G8="追加",S8="経費追加"),G10,0))))</f>
        <v/>
      </c>
      <c r="O31" s="111"/>
      <c r="Q31" s="11" t="s">
        <v>173</v>
      </c>
      <c r="R31" s="2" t="s">
        <v>158</v>
      </c>
      <c r="S31" s="112" t="str">
        <f>IF(N31="","",ROUNDDOWN(C31*G31*I31*N31,0))</f>
        <v/>
      </c>
      <c r="T31" s="112"/>
      <c r="U31" s="112"/>
      <c r="V31" s="112"/>
      <c r="W31" s="112"/>
      <c r="X31" s="2" t="s">
        <v>159</v>
      </c>
    </row>
    <row r="32" spans="1:26">
      <c r="B32" s="12" t="s">
        <v>175</v>
      </c>
      <c r="N32" s="70" t="s">
        <v>176</v>
      </c>
    </row>
    <row r="33" spans="1:28">
      <c r="O33" s="11" t="s">
        <v>177</v>
      </c>
      <c r="P33" s="15"/>
      <c r="Q33" s="16">
        <v>0.25</v>
      </c>
      <c r="R33" s="2" t="s">
        <v>158</v>
      </c>
      <c r="S33" s="112" t="str">
        <f>IF(G10="","",IF(N32="あり",ROUNDDOWN(S31*Q33,0),IF(N32="なし",0)))</f>
        <v/>
      </c>
      <c r="T33" s="112"/>
      <c r="U33" s="112"/>
      <c r="V33" s="112"/>
      <c r="W33" s="112"/>
      <c r="X33" s="2" t="s">
        <v>159</v>
      </c>
    </row>
    <row r="34" spans="1:28" ht="7.5" customHeight="1"/>
    <row r="35" spans="1:28">
      <c r="A35" s="2" t="s">
        <v>178</v>
      </c>
    </row>
    <row r="36" spans="1:28">
      <c r="D36" s="10"/>
      <c r="K36" s="10"/>
      <c r="O36" s="11" t="s">
        <v>179</v>
      </c>
      <c r="P36" s="15"/>
      <c r="Q36" s="71">
        <v>0.5</v>
      </c>
      <c r="R36" s="2" t="s">
        <v>158</v>
      </c>
      <c r="S36" s="125" t="str">
        <f>IF(AND(S28="",S31=""),"",ROUNDDOWN(SUM(S28:W33)*Q36,0))</f>
        <v/>
      </c>
      <c r="T36" s="128"/>
      <c r="U36" s="128"/>
      <c r="V36" s="128"/>
      <c r="W36" s="128"/>
      <c r="X36" s="2" t="s">
        <v>159</v>
      </c>
      <c r="Y36" s="17"/>
      <c r="Z36" s="17"/>
      <c r="AA36" s="17"/>
      <c r="AB36" s="17"/>
    </row>
    <row r="37" spans="1:28">
      <c r="B37" s="12" t="s">
        <v>180</v>
      </c>
      <c r="N37" s="70" t="s">
        <v>176</v>
      </c>
    </row>
    <row r="38" spans="1:28">
      <c r="O38" s="11" t="s">
        <v>181</v>
      </c>
      <c r="P38" s="15"/>
      <c r="Q38" s="16">
        <v>0.25</v>
      </c>
      <c r="R38" s="2" t="s">
        <v>158</v>
      </c>
      <c r="S38" s="129" t="str">
        <f>IF(G10="","",IF(N37="あり",ROUNDDOWN(S28*Q38,0),IF(N37="なし",0)))</f>
        <v/>
      </c>
      <c r="T38" s="129"/>
      <c r="U38" s="129"/>
      <c r="V38" s="129"/>
      <c r="W38" s="129"/>
      <c r="X38" s="2" t="s">
        <v>159</v>
      </c>
    </row>
    <row r="40" spans="1:28">
      <c r="A40" s="2" t="s">
        <v>182</v>
      </c>
    </row>
    <row r="41" spans="1:28">
      <c r="A41" s="2" t="s">
        <v>183</v>
      </c>
      <c r="H41" s="10" t="s">
        <v>184</v>
      </c>
      <c r="P41" s="15"/>
      <c r="Q41" s="16">
        <v>0.2</v>
      </c>
      <c r="R41" s="2" t="s">
        <v>158</v>
      </c>
      <c r="S41" s="112">
        <f>IF(AND(S16="",S28=""),"",ROUNDDOWN(SUM(S16:W38)*Q41,0))</f>
        <v>0</v>
      </c>
      <c r="T41" s="112"/>
      <c r="U41" s="112"/>
      <c r="V41" s="112"/>
      <c r="W41" s="112"/>
      <c r="X41" s="2" t="s">
        <v>159</v>
      </c>
    </row>
    <row r="42" spans="1:28" ht="8.25" customHeight="1"/>
    <row r="43" spans="1:28">
      <c r="A43" s="2" t="s">
        <v>185</v>
      </c>
      <c r="H43" s="10" t="s">
        <v>186</v>
      </c>
      <c r="P43" s="15"/>
      <c r="Q43" s="16">
        <v>0.3</v>
      </c>
      <c r="R43" s="2" t="s">
        <v>158</v>
      </c>
      <c r="S43" s="112">
        <f>IF(S41="","",ROUNDDOWN(SUM(S16:W41)*Q43,0))</f>
        <v>0</v>
      </c>
      <c r="T43" s="112"/>
      <c r="U43" s="112"/>
      <c r="V43" s="112"/>
      <c r="W43" s="112"/>
      <c r="X43" s="2" t="s">
        <v>159</v>
      </c>
    </row>
    <row r="45" spans="1:28">
      <c r="A45" s="2" t="s">
        <v>187</v>
      </c>
    </row>
    <row r="46" spans="1:28">
      <c r="H46" s="10" t="s">
        <v>188</v>
      </c>
      <c r="P46" s="15"/>
      <c r="R46" s="2" t="s">
        <v>158</v>
      </c>
      <c r="S46" s="112">
        <f>IF(S41="","",SUM(S16:W43))</f>
        <v>0</v>
      </c>
      <c r="T46" s="112"/>
      <c r="U46" s="112"/>
      <c r="V46" s="112"/>
      <c r="W46" s="112"/>
      <c r="X46" s="2" t="s">
        <v>159</v>
      </c>
    </row>
    <row r="48" spans="1:28">
      <c r="A48" s="2" t="s">
        <v>189</v>
      </c>
    </row>
    <row r="49" spans="2:24">
      <c r="B49" s="2" t="s">
        <v>190</v>
      </c>
      <c r="C49" s="13" t="s">
        <v>191</v>
      </c>
      <c r="S49" s="2" t="s">
        <v>158</v>
      </c>
      <c r="T49" s="112">
        <f>IF(OR(G9="",S9=""),0,IF(AND(G8="新規",S8="実施"),SUM(S16:W19)/N16+S23,0))</f>
        <v>0</v>
      </c>
      <c r="U49" s="112"/>
      <c r="V49" s="112"/>
      <c r="W49" s="112"/>
      <c r="X49" s="2" t="s">
        <v>159</v>
      </c>
    </row>
    <row r="50" spans="2:24">
      <c r="B50" s="2" t="s">
        <v>192</v>
      </c>
      <c r="C50" s="13" t="s">
        <v>193</v>
      </c>
      <c r="S50" s="2" t="s">
        <v>158</v>
      </c>
      <c r="T50" s="110">
        <f>IF(T49="",0,(T49*Q41)+(T49+T49*Q41)*Q43)</f>
        <v>0</v>
      </c>
      <c r="U50" s="110"/>
      <c r="V50" s="110"/>
      <c r="W50" s="110"/>
      <c r="X50" s="2" t="s">
        <v>159</v>
      </c>
    </row>
    <row r="51" spans="2:24">
      <c r="B51" s="2" t="s">
        <v>194</v>
      </c>
      <c r="C51" s="13" t="s">
        <v>195</v>
      </c>
      <c r="O51" s="18"/>
      <c r="P51" s="19"/>
      <c r="S51" s="2" t="s">
        <v>158</v>
      </c>
      <c r="T51" s="110">
        <f>IF(T49="",0,T49+T50)</f>
        <v>0</v>
      </c>
      <c r="U51" s="110"/>
      <c r="V51" s="110"/>
      <c r="W51" s="110"/>
      <c r="X51" s="2" t="s">
        <v>159</v>
      </c>
    </row>
    <row r="52" spans="2:24">
      <c r="B52" s="2" t="s">
        <v>196</v>
      </c>
      <c r="C52" s="13" t="s">
        <v>197</v>
      </c>
      <c r="Q52" s="11"/>
      <c r="S52" s="2" t="s">
        <v>158</v>
      </c>
      <c r="T52" s="127">
        <f>IF(AND(S28="",S31=""),0,SUM(S28:W38))</f>
        <v>0</v>
      </c>
      <c r="U52" s="127"/>
      <c r="V52" s="127"/>
      <c r="W52" s="127"/>
      <c r="X52" s="2" t="s">
        <v>159</v>
      </c>
    </row>
    <row r="53" spans="2:24">
      <c r="B53" s="2" t="s">
        <v>198</v>
      </c>
      <c r="C53" s="13" t="s">
        <v>199</v>
      </c>
      <c r="S53" s="2" t="s">
        <v>158</v>
      </c>
      <c r="T53" s="110">
        <f>IF(T52="",0,(T52*Q41)+(T52+T52*Q41)*Q43)</f>
        <v>0</v>
      </c>
      <c r="U53" s="110"/>
      <c r="V53" s="110"/>
      <c r="W53" s="110"/>
      <c r="X53" s="2" t="s">
        <v>159</v>
      </c>
    </row>
    <row r="54" spans="2:24">
      <c r="B54" s="2" t="s">
        <v>200</v>
      </c>
      <c r="C54" s="13" t="s">
        <v>201</v>
      </c>
      <c r="Q54" s="27">
        <f>IF(OR(G8="",S8=""),0,IF(AND(G8="新規",S8="実施"),0.3,IF(AND(G8="変更",S8="症例数追加"),0.3,0)))</f>
        <v>0</v>
      </c>
      <c r="S54" s="2" t="s">
        <v>158</v>
      </c>
      <c r="T54" s="110">
        <f>IF(T52="",0,ROUNDDOWN((T52+T53)*Q54,0))</f>
        <v>0</v>
      </c>
      <c r="U54" s="110"/>
      <c r="V54" s="110"/>
      <c r="W54" s="110"/>
      <c r="X54" s="2" t="s">
        <v>159</v>
      </c>
    </row>
    <row r="55" spans="2:24">
      <c r="B55" s="2" t="s">
        <v>202</v>
      </c>
      <c r="C55" s="13" t="s">
        <v>203</v>
      </c>
      <c r="Q55" s="16">
        <f>IF(OR(G8="",S8=""),0,IF(AND(G8="新規",S8="実施"),0.7,IF(AND(G8="変更",S8="症例数追加"),0.7,1)))</f>
        <v>0</v>
      </c>
      <c r="S55" s="2" t="s">
        <v>158</v>
      </c>
      <c r="T55" s="110">
        <f>IF(T52="",0,SUM(T52:W53)-T54)</f>
        <v>0</v>
      </c>
      <c r="U55" s="110"/>
      <c r="V55" s="110"/>
      <c r="W55" s="110"/>
      <c r="X55" s="2" t="s">
        <v>159</v>
      </c>
    </row>
    <row r="56" spans="2:24" s="24" customFormat="1">
      <c r="B56" s="20" t="s">
        <v>204</v>
      </c>
      <c r="C56" s="21" t="s">
        <v>205</v>
      </c>
      <c r="D56" s="20"/>
      <c r="E56" s="20"/>
      <c r="F56" s="20"/>
      <c r="G56" s="20"/>
      <c r="H56" s="20"/>
      <c r="I56" s="20"/>
      <c r="J56" s="20"/>
      <c r="K56" s="20"/>
      <c r="L56" s="20"/>
      <c r="M56" s="20"/>
      <c r="N56" s="20"/>
      <c r="O56" s="20"/>
      <c r="P56" s="22"/>
      <c r="Q56" s="23"/>
      <c r="R56" s="20"/>
      <c r="S56" s="20" t="s">
        <v>158</v>
      </c>
      <c r="T56" s="124">
        <f>IF(OR(G9="",S9=""),0,IF(AND(G8="新規",S8="実施",N16&lt;1),SUM(S16:W19)/N16,IF(AND(G8="新規",S8="実施",N16&gt;=2),SUM(S16:W19)/N16+S24/I24,IF(AND(G8="変更",S8="期間延長"),SUM(S16:W19)/N16+S24/I24,0))))</f>
        <v>0</v>
      </c>
      <c r="U56" s="124"/>
      <c r="V56" s="124"/>
      <c r="W56" s="124"/>
      <c r="X56" s="20" t="s">
        <v>159</v>
      </c>
    </row>
    <row r="57" spans="2:24" s="24" customFormat="1">
      <c r="B57" s="20" t="s">
        <v>206</v>
      </c>
      <c r="C57" s="21" t="s">
        <v>207</v>
      </c>
      <c r="D57" s="20"/>
      <c r="E57" s="20"/>
      <c r="F57" s="20"/>
      <c r="G57" s="20"/>
      <c r="H57" s="20"/>
      <c r="I57" s="20"/>
      <c r="J57" s="20"/>
      <c r="K57" s="20"/>
      <c r="L57" s="20"/>
      <c r="M57" s="20"/>
      <c r="N57" s="20"/>
      <c r="O57" s="22"/>
      <c r="P57" s="23"/>
      <c r="Q57" s="20"/>
      <c r="R57" s="20"/>
      <c r="S57" s="20" t="s">
        <v>158</v>
      </c>
      <c r="T57" s="124">
        <f>IF(T56="",0,(T56*Q41)+(T56+T56*Q41)*Q43)</f>
        <v>0</v>
      </c>
      <c r="U57" s="124"/>
      <c r="V57" s="124"/>
      <c r="W57" s="124"/>
      <c r="X57" s="20" t="s">
        <v>159</v>
      </c>
    </row>
    <row r="58" spans="2:24" s="24" customFormat="1">
      <c r="B58" s="20" t="s">
        <v>208</v>
      </c>
      <c r="C58" s="21" t="s">
        <v>209</v>
      </c>
      <c r="D58" s="20"/>
      <c r="E58" s="20"/>
      <c r="F58" s="20"/>
      <c r="G58" s="20"/>
      <c r="H58" s="20"/>
      <c r="I58" s="20"/>
      <c r="J58" s="20"/>
      <c r="K58" s="20"/>
      <c r="L58" s="20"/>
      <c r="M58" s="20"/>
      <c r="N58" s="20"/>
      <c r="O58" s="22"/>
      <c r="P58" s="23"/>
      <c r="Q58" s="20"/>
      <c r="R58" s="20"/>
      <c r="S58" s="20" t="s">
        <v>158</v>
      </c>
      <c r="T58" s="110">
        <f>IF(T56="",0,T56+T57)</f>
        <v>0</v>
      </c>
      <c r="U58" s="110"/>
      <c r="V58" s="110"/>
      <c r="W58" s="110"/>
      <c r="X58" s="20" t="s">
        <v>159</v>
      </c>
    </row>
    <row r="59" spans="2:24" s="24" customFormat="1">
      <c r="B59" s="20" t="s">
        <v>210</v>
      </c>
      <c r="C59" s="21" t="s">
        <v>211</v>
      </c>
      <c r="D59" s="20"/>
      <c r="E59" s="20"/>
      <c r="F59" s="20"/>
      <c r="G59" s="20"/>
      <c r="H59" s="20"/>
      <c r="I59" s="20"/>
      <c r="J59" s="20"/>
      <c r="K59" s="20"/>
      <c r="L59" s="20"/>
      <c r="M59" s="20"/>
      <c r="N59" s="20"/>
      <c r="O59" s="22"/>
      <c r="P59" s="23"/>
      <c r="Q59" s="20"/>
      <c r="R59" s="20"/>
      <c r="T59" s="25"/>
      <c r="U59" s="25"/>
      <c r="V59" s="25"/>
      <c r="W59" s="25"/>
    </row>
    <row r="60" spans="2:24">
      <c r="C60" s="21" t="s">
        <v>212</v>
      </c>
      <c r="S60" s="20" t="s">
        <v>158</v>
      </c>
      <c r="T60" s="122">
        <f>IF(S20="",0,S20+S20*Q41+(S20+S20*Q41)*Q43)</f>
        <v>0</v>
      </c>
      <c r="U60" s="122"/>
      <c r="V60" s="122"/>
      <c r="W60" s="122"/>
      <c r="X60" s="20" t="s">
        <v>159</v>
      </c>
    </row>
    <row r="61" spans="2:24">
      <c r="C61" s="21"/>
      <c r="S61" s="20"/>
      <c r="T61" s="1"/>
      <c r="U61" s="1"/>
      <c r="V61" s="1"/>
      <c r="W61" s="1"/>
      <c r="X61" s="20"/>
    </row>
    <row r="62" spans="2:24">
      <c r="B62" s="2" t="s">
        <v>213</v>
      </c>
    </row>
    <row r="63" spans="2:24">
      <c r="C63" s="2" t="s">
        <v>214</v>
      </c>
      <c r="R63" s="2" t="s">
        <v>158</v>
      </c>
      <c r="S63" s="112">
        <f>IF(T52=0,0,(T52+T53)/G10)</f>
        <v>0</v>
      </c>
      <c r="T63" s="112"/>
      <c r="U63" s="112"/>
      <c r="V63" s="112"/>
      <c r="W63" s="112"/>
      <c r="X63" s="2" t="s">
        <v>159</v>
      </c>
    </row>
    <row r="65" spans="1:26">
      <c r="B65" s="2" t="s">
        <v>215</v>
      </c>
      <c r="R65" s="2" t="s">
        <v>158</v>
      </c>
      <c r="S65" s="125">
        <f>T51+T54</f>
        <v>0</v>
      </c>
      <c r="T65" s="125"/>
      <c r="U65" s="125"/>
      <c r="V65" s="125"/>
      <c r="W65" s="125"/>
      <c r="X65" s="2" t="s">
        <v>159</v>
      </c>
    </row>
    <row r="66" spans="1:26">
      <c r="Z66" s="26"/>
    </row>
    <row r="67" spans="1:26">
      <c r="A67" s="19" t="s">
        <v>216</v>
      </c>
    </row>
    <row r="69" spans="1:26">
      <c r="J69" s="12" t="s">
        <v>217</v>
      </c>
      <c r="M69" s="123" t="s">
        <v>218</v>
      </c>
      <c r="N69" s="123"/>
      <c r="O69" s="123"/>
      <c r="P69" s="123"/>
      <c r="Q69" s="123"/>
      <c r="R69" s="123"/>
      <c r="S69" s="123"/>
      <c r="T69" s="123"/>
    </row>
    <row r="70" spans="1:26">
      <c r="M70" s="123" t="s">
        <v>219</v>
      </c>
      <c r="N70" s="123"/>
      <c r="O70" s="123"/>
      <c r="P70" s="123"/>
      <c r="Q70" s="123"/>
      <c r="R70" s="123"/>
      <c r="S70" s="123"/>
      <c r="T70" s="123"/>
    </row>
    <row r="71" spans="1:26">
      <c r="M71" s="123" t="s">
        <v>220</v>
      </c>
      <c r="N71" s="123"/>
      <c r="O71" s="123"/>
      <c r="P71" s="123"/>
      <c r="Q71" s="123"/>
      <c r="R71" s="123"/>
      <c r="S71" s="123"/>
      <c r="T71" s="123"/>
      <c r="V71" t="s">
        <v>221</v>
      </c>
    </row>
    <row r="73" spans="1:26">
      <c r="J73" s="12" t="s">
        <v>222</v>
      </c>
    </row>
    <row r="74" spans="1:26">
      <c r="M74" s="123" t="s">
        <v>223</v>
      </c>
      <c r="N74" s="123"/>
      <c r="O74" s="123"/>
      <c r="P74" s="123"/>
      <c r="Q74" s="123"/>
      <c r="R74" s="123"/>
      <c r="S74" s="123"/>
      <c r="T74" s="123"/>
    </row>
    <row r="75" spans="1:26">
      <c r="M75" s="123" t="s">
        <v>224</v>
      </c>
      <c r="N75" s="123"/>
      <c r="O75" s="123"/>
      <c r="P75" s="123"/>
      <c r="Q75" s="123"/>
      <c r="R75" s="123"/>
      <c r="S75" s="123"/>
      <c r="T75" s="123"/>
      <c r="V75" s="2" t="s">
        <v>221</v>
      </c>
    </row>
    <row r="76" spans="1:26" s="12" customFormat="1" ht="39.75" customHeight="1">
      <c r="A76" s="121" t="s">
        <v>225</v>
      </c>
      <c r="B76" s="121"/>
      <c r="C76" s="121"/>
      <c r="D76" s="121"/>
      <c r="E76" s="121"/>
      <c r="F76" s="121"/>
      <c r="G76" s="121"/>
      <c r="H76" s="121"/>
      <c r="I76" s="121"/>
      <c r="J76" s="121"/>
      <c r="K76" s="121"/>
      <c r="L76" s="121"/>
      <c r="M76" s="121"/>
      <c r="N76" s="121"/>
      <c r="O76" s="121"/>
      <c r="P76" s="121"/>
      <c r="Q76" s="121"/>
      <c r="R76" s="121"/>
      <c r="S76" s="121"/>
      <c r="T76" s="121"/>
      <c r="U76" s="121"/>
      <c r="V76" s="121"/>
      <c r="W76" s="121"/>
      <c r="X76" s="121"/>
    </row>
  </sheetData>
  <sheetProtection sheet="1" selectLockedCells="1"/>
  <mergeCells count="76">
    <mergeCell ref="G1:L1"/>
    <mergeCell ref="D1:F1"/>
    <mergeCell ref="M1:R1"/>
    <mergeCell ref="S1:X1"/>
    <mergeCell ref="M2:R2"/>
    <mergeCell ref="S2:X2"/>
    <mergeCell ref="A2:F2"/>
    <mergeCell ref="G2:L2"/>
    <mergeCell ref="Z13:Z30"/>
    <mergeCell ref="T51:W51"/>
    <mergeCell ref="T56:W56"/>
    <mergeCell ref="T52:W52"/>
    <mergeCell ref="T53:W53"/>
    <mergeCell ref="T54:W54"/>
    <mergeCell ref="T49:W49"/>
    <mergeCell ref="T50:W50"/>
    <mergeCell ref="S33:W33"/>
    <mergeCell ref="S36:W36"/>
    <mergeCell ref="S38:W38"/>
    <mergeCell ref="S41:W41"/>
    <mergeCell ref="S43:W43"/>
    <mergeCell ref="S46:W46"/>
    <mergeCell ref="S28:W28"/>
    <mergeCell ref="S31:W31"/>
    <mergeCell ref="A76:X76"/>
    <mergeCell ref="T55:W55"/>
    <mergeCell ref="T58:W58"/>
    <mergeCell ref="T60:W60"/>
    <mergeCell ref="M69:T69"/>
    <mergeCell ref="M70:T70"/>
    <mergeCell ref="M71:T71"/>
    <mergeCell ref="M75:T75"/>
    <mergeCell ref="M74:T74"/>
    <mergeCell ref="T57:W57"/>
    <mergeCell ref="S63:W63"/>
    <mergeCell ref="S65:W65"/>
    <mergeCell ref="N31:O31"/>
    <mergeCell ref="N28:O28"/>
    <mergeCell ref="S16:W16"/>
    <mergeCell ref="H23:J23"/>
    <mergeCell ref="N23:O23"/>
    <mergeCell ref="S23:W23"/>
    <mergeCell ref="N16:O16"/>
    <mergeCell ref="I28:K28"/>
    <mergeCell ref="I31:K31"/>
    <mergeCell ref="A10:F10"/>
    <mergeCell ref="G10:K10"/>
    <mergeCell ref="M10:R10"/>
    <mergeCell ref="L24:M24"/>
    <mergeCell ref="S24:W24"/>
    <mergeCell ref="H19:J19"/>
    <mergeCell ref="N19:O19"/>
    <mergeCell ref="S19:W19"/>
    <mergeCell ref="L20:M20"/>
    <mergeCell ref="S20:W20"/>
    <mergeCell ref="S10:W10"/>
    <mergeCell ref="A11:F11"/>
    <mergeCell ref="M14:R14"/>
    <mergeCell ref="S14:X14"/>
    <mergeCell ref="G11:X11"/>
    <mergeCell ref="H16:J16"/>
    <mergeCell ref="A9:F9"/>
    <mergeCell ref="G9:L9"/>
    <mergeCell ref="M9:R9"/>
    <mergeCell ref="A4:X4"/>
    <mergeCell ref="A7:F7"/>
    <mergeCell ref="G7:X7"/>
    <mergeCell ref="A6:F6"/>
    <mergeCell ref="A8:F8"/>
    <mergeCell ref="G8:L8"/>
    <mergeCell ref="M8:R8"/>
    <mergeCell ref="S8:X8"/>
    <mergeCell ref="G6:L6"/>
    <mergeCell ref="M6:R6"/>
    <mergeCell ref="S6:X6"/>
    <mergeCell ref="S9:X9"/>
  </mergeCells>
  <phoneticPr fontId="2"/>
  <dataValidations count="6">
    <dataValidation type="list" allowBlank="1" showInputMessage="1" showErrorMessage="1" sqref="N32 N37" xr:uid="{9094C771-7D9C-437F-A3DC-B8E2C42CBDC9}">
      <formula1>"なし,あり"</formula1>
    </dataValidation>
    <dataValidation type="list" allowBlank="1" showInputMessage="1" showErrorMessage="1" sqref="Q36" xr:uid="{0E26D1B8-929B-4615-80F1-7EAB0CFBFBA1}">
      <formula1>"50.0%,37.5%,25.0%,12.5%"</formula1>
    </dataValidation>
    <dataValidation type="list" allowBlank="1" showInputMessage="1" showErrorMessage="1" sqref="G8:L8" xr:uid="{FA8DA1D0-4458-43F6-8611-300E1CA7FB9C}">
      <formula1>"新規,変更,追加"</formula1>
    </dataValidation>
    <dataValidation type="list" allowBlank="1" showInputMessage="1" showErrorMessage="1" sqref="S8:X8" xr:uid="{C275DBE7-1930-466A-A8EB-4E425F5A3662}">
      <formula1>"実施,症例数追加,期間延長,経費追加"</formula1>
    </dataValidation>
    <dataValidation type="list" allowBlank="1" showInputMessage="1" showErrorMessage="1" sqref="G1:L1" xr:uid="{457F6AEA-DCCD-453F-9860-DEBCB6B746B8}">
      <formula1>"均等割,マイルストーン"</formula1>
    </dataValidation>
    <dataValidation type="list" allowBlank="1" showInputMessage="1" showErrorMessage="1" sqref="G2:L2" xr:uid="{4F412547-C891-45E9-9C60-22D80D40CDA0}">
      <formula1>"A：医薬品,A：医薬品（拡大治験）,B：医療機器,J：再生医療等製品"</formula1>
    </dataValidation>
  </dataValidations>
  <printOptions horizontalCentered="1"/>
  <pageMargins left="0.70866141732283472" right="0.70866141732283472" top="0" bottom="0" header="0.31496062992125984" footer="0.31496062992125984"/>
  <pageSetup paperSize="9" scale="77"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D37"/>
  <sheetViews>
    <sheetView view="pageBreakPreview" zoomScaleNormal="85" zoomScaleSheetLayoutView="100" workbookViewId="0">
      <selection activeCell="I14" sqref="I14"/>
    </sheetView>
  </sheetViews>
  <sheetFormatPr defaultColWidth="3.6640625" defaultRowHeight="20.100000000000001" customHeight="1"/>
  <cols>
    <col min="1" max="1" width="3.109375" style="49" bestFit="1" customWidth="1"/>
    <col min="2" max="2" width="3.6640625" style="9" customWidth="1"/>
    <col min="3" max="7" width="3.6640625" style="49" customWidth="1"/>
    <col min="8" max="8" width="3.44140625" style="7" bestFit="1" customWidth="1"/>
    <col min="9" max="9" width="3.44140625" style="7" customWidth="1"/>
    <col min="10" max="26" width="3.6640625" style="7" customWidth="1"/>
    <col min="27" max="27" width="4.6640625" style="7" customWidth="1"/>
    <col min="28" max="257" width="3.6640625" style="7"/>
    <col min="258" max="258" width="3.109375" style="7" bestFit="1" customWidth="1"/>
    <col min="259" max="264" width="3.6640625" style="7" customWidth="1"/>
    <col min="265" max="265" width="3" style="7" bestFit="1" customWidth="1"/>
    <col min="266" max="280" width="3.6640625" style="7" customWidth="1"/>
    <col min="281" max="281" width="4.6640625" style="7" customWidth="1"/>
    <col min="282" max="513" width="3.6640625" style="7"/>
    <col min="514" max="514" width="3.109375" style="7" bestFit="1" customWidth="1"/>
    <col min="515" max="520" width="3.6640625" style="7" customWidth="1"/>
    <col min="521" max="521" width="3" style="7" bestFit="1" customWidth="1"/>
    <col min="522" max="536" width="3.6640625" style="7" customWidth="1"/>
    <col min="537" max="537" width="4.6640625" style="7" customWidth="1"/>
    <col min="538" max="769" width="3.6640625" style="7"/>
    <col min="770" max="770" width="3.109375" style="7" bestFit="1" customWidth="1"/>
    <col min="771" max="776" width="3.6640625" style="7" customWidth="1"/>
    <col min="777" max="777" width="3" style="7" bestFit="1" customWidth="1"/>
    <col min="778" max="792" width="3.6640625" style="7" customWidth="1"/>
    <col min="793" max="793" width="4.6640625" style="7" customWidth="1"/>
    <col min="794" max="1025" width="3.6640625" style="7"/>
    <col min="1026" max="1026" width="3.109375" style="7" bestFit="1" customWidth="1"/>
    <col min="1027" max="1032" width="3.6640625" style="7" customWidth="1"/>
    <col min="1033" max="1033" width="3" style="7" bestFit="1" customWidth="1"/>
    <col min="1034" max="1048" width="3.6640625" style="7" customWidth="1"/>
    <col min="1049" max="1049" width="4.6640625" style="7" customWidth="1"/>
    <col min="1050" max="1281" width="3.6640625" style="7"/>
    <col min="1282" max="1282" width="3.109375" style="7" bestFit="1" customWidth="1"/>
    <col min="1283" max="1288" width="3.6640625" style="7" customWidth="1"/>
    <col min="1289" max="1289" width="3" style="7" bestFit="1" customWidth="1"/>
    <col min="1290" max="1304" width="3.6640625" style="7" customWidth="1"/>
    <col min="1305" max="1305" width="4.6640625" style="7" customWidth="1"/>
    <col min="1306" max="1537" width="3.6640625" style="7"/>
    <col min="1538" max="1538" width="3.109375" style="7" bestFit="1" customWidth="1"/>
    <col min="1539" max="1544" width="3.6640625" style="7" customWidth="1"/>
    <col min="1545" max="1545" width="3" style="7" bestFit="1" customWidth="1"/>
    <col min="1546" max="1560" width="3.6640625" style="7" customWidth="1"/>
    <col min="1561" max="1561" width="4.6640625" style="7" customWidth="1"/>
    <col min="1562" max="1793" width="3.6640625" style="7"/>
    <col min="1794" max="1794" width="3.109375" style="7" bestFit="1" customWidth="1"/>
    <col min="1795" max="1800" width="3.6640625" style="7" customWidth="1"/>
    <col min="1801" max="1801" width="3" style="7" bestFit="1" customWidth="1"/>
    <col min="1802" max="1816" width="3.6640625" style="7" customWidth="1"/>
    <col min="1817" max="1817" width="4.6640625" style="7" customWidth="1"/>
    <col min="1818" max="2049" width="3.6640625" style="7"/>
    <col min="2050" max="2050" width="3.109375" style="7" bestFit="1" customWidth="1"/>
    <col min="2051" max="2056" width="3.6640625" style="7" customWidth="1"/>
    <col min="2057" max="2057" width="3" style="7" bestFit="1" customWidth="1"/>
    <col min="2058" max="2072" width="3.6640625" style="7" customWidth="1"/>
    <col min="2073" max="2073" width="4.6640625" style="7" customWidth="1"/>
    <col min="2074" max="2305" width="3.6640625" style="7"/>
    <col min="2306" max="2306" width="3.109375" style="7" bestFit="1" customWidth="1"/>
    <col min="2307" max="2312" width="3.6640625" style="7" customWidth="1"/>
    <col min="2313" max="2313" width="3" style="7" bestFit="1" customWidth="1"/>
    <col min="2314" max="2328" width="3.6640625" style="7" customWidth="1"/>
    <col min="2329" max="2329" width="4.6640625" style="7" customWidth="1"/>
    <col min="2330" max="2561" width="3.6640625" style="7"/>
    <col min="2562" max="2562" width="3.109375" style="7" bestFit="1" customWidth="1"/>
    <col min="2563" max="2568" width="3.6640625" style="7" customWidth="1"/>
    <col min="2569" max="2569" width="3" style="7" bestFit="1" customWidth="1"/>
    <col min="2570" max="2584" width="3.6640625" style="7" customWidth="1"/>
    <col min="2585" max="2585" width="4.6640625" style="7" customWidth="1"/>
    <col min="2586" max="2817" width="3.6640625" style="7"/>
    <col min="2818" max="2818" width="3.109375" style="7" bestFit="1" customWidth="1"/>
    <col min="2819" max="2824" width="3.6640625" style="7" customWidth="1"/>
    <col min="2825" max="2825" width="3" style="7" bestFit="1" customWidth="1"/>
    <col min="2826" max="2840" width="3.6640625" style="7" customWidth="1"/>
    <col min="2841" max="2841" width="4.6640625" style="7" customWidth="1"/>
    <col min="2842" max="3073" width="3.6640625" style="7"/>
    <col min="3074" max="3074" width="3.109375" style="7" bestFit="1" customWidth="1"/>
    <col min="3075" max="3080" width="3.6640625" style="7" customWidth="1"/>
    <col min="3081" max="3081" width="3" style="7" bestFit="1" customWidth="1"/>
    <col min="3082" max="3096" width="3.6640625" style="7" customWidth="1"/>
    <col min="3097" max="3097" width="4.6640625" style="7" customWidth="1"/>
    <col min="3098" max="3329" width="3.6640625" style="7"/>
    <col min="3330" max="3330" width="3.109375" style="7" bestFit="1" customWidth="1"/>
    <col min="3331" max="3336" width="3.6640625" style="7" customWidth="1"/>
    <col min="3337" max="3337" width="3" style="7" bestFit="1" customWidth="1"/>
    <col min="3338" max="3352" width="3.6640625" style="7" customWidth="1"/>
    <col min="3353" max="3353" width="4.6640625" style="7" customWidth="1"/>
    <col min="3354" max="3585" width="3.6640625" style="7"/>
    <col min="3586" max="3586" width="3.109375" style="7" bestFit="1" customWidth="1"/>
    <col min="3587" max="3592" width="3.6640625" style="7" customWidth="1"/>
    <col min="3593" max="3593" width="3" style="7" bestFit="1" customWidth="1"/>
    <col min="3594" max="3608" width="3.6640625" style="7" customWidth="1"/>
    <col min="3609" max="3609" width="4.6640625" style="7" customWidth="1"/>
    <col min="3610" max="3841" width="3.6640625" style="7"/>
    <col min="3842" max="3842" width="3.109375" style="7" bestFit="1" customWidth="1"/>
    <col min="3843" max="3848" width="3.6640625" style="7" customWidth="1"/>
    <col min="3849" max="3849" width="3" style="7" bestFit="1" customWidth="1"/>
    <col min="3850" max="3864" width="3.6640625" style="7" customWidth="1"/>
    <col min="3865" max="3865" width="4.6640625" style="7" customWidth="1"/>
    <col min="3866" max="4097" width="3.6640625" style="7"/>
    <col min="4098" max="4098" width="3.109375" style="7" bestFit="1" customWidth="1"/>
    <col min="4099" max="4104" width="3.6640625" style="7" customWidth="1"/>
    <col min="4105" max="4105" width="3" style="7" bestFit="1" customWidth="1"/>
    <col min="4106" max="4120" width="3.6640625" style="7" customWidth="1"/>
    <col min="4121" max="4121" width="4.6640625" style="7" customWidth="1"/>
    <col min="4122" max="4353" width="3.6640625" style="7"/>
    <col min="4354" max="4354" width="3.109375" style="7" bestFit="1" customWidth="1"/>
    <col min="4355" max="4360" width="3.6640625" style="7" customWidth="1"/>
    <col min="4361" max="4361" width="3" style="7" bestFit="1" customWidth="1"/>
    <col min="4362" max="4376" width="3.6640625" style="7" customWidth="1"/>
    <col min="4377" max="4377" width="4.6640625" style="7" customWidth="1"/>
    <col min="4378" max="4609" width="3.6640625" style="7"/>
    <col min="4610" max="4610" width="3.109375" style="7" bestFit="1" customWidth="1"/>
    <col min="4611" max="4616" width="3.6640625" style="7" customWidth="1"/>
    <col min="4617" max="4617" width="3" style="7" bestFit="1" customWidth="1"/>
    <col min="4618" max="4632" width="3.6640625" style="7" customWidth="1"/>
    <col min="4633" max="4633" width="4.6640625" style="7" customWidth="1"/>
    <col min="4634" max="4865" width="3.6640625" style="7"/>
    <col min="4866" max="4866" width="3.109375" style="7" bestFit="1" customWidth="1"/>
    <col min="4867" max="4872" width="3.6640625" style="7" customWidth="1"/>
    <col min="4873" max="4873" width="3" style="7" bestFit="1" customWidth="1"/>
    <col min="4874" max="4888" width="3.6640625" style="7" customWidth="1"/>
    <col min="4889" max="4889" width="4.6640625" style="7" customWidth="1"/>
    <col min="4890" max="5121" width="3.6640625" style="7"/>
    <col min="5122" max="5122" width="3.109375" style="7" bestFit="1" customWidth="1"/>
    <col min="5123" max="5128" width="3.6640625" style="7" customWidth="1"/>
    <col min="5129" max="5129" width="3" style="7" bestFit="1" customWidth="1"/>
    <col min="5130" max="5144" width="3.6640625" style="7" customWidth="1"/>
    <col min="5145" max="5145" width="4.6640625" style="7" customWidth="1"/>
    <col min="5146" max="5377" width="3.6640625" style="7"/>
    <col min="5378" max="5378" width="3.109375" style="7" bestFit="1" customWidth="1"/>
    <col min="5379" max="5384" width="3.6640625" style="7" customWidth="1"/>
    <col min="5385" max="5385" width="3" style="7" bestFit="1" customWidth="1"/>
    <col min="5386" max="5400" width="3.6640625" style="7" customWidth="1"/>
    <col min="5401" max="5401" width="4.6640625" style="7" customWidth="1"/>
    <col min="5402" max="5633" width="3.6640625" style="7"/>
    <col min="5634" max="5634" width="3.109375" style="7" bestFit="1" customWidth="1"/>
    <col min="5635" max="5640" width="3.6640625" style="7" customWidth="1"/>
    <col min="5641" max="5641" width="3" style="7" bestFit="1" customWidth="1"/>
    <col min="5642" max="5656" width="3.6640625" style="7" customWidth="1"/>
    <col min="5657" max="5657" width="4.6640625" style="7" customWidth="1"/>
    <col min="5658" max="5889" width="3.6640625" style="7"/>
    <col min="5890" max="5890" width="3.109375" style="7" bestFit="1" customWidth="1"/>
    <col min="5891" max="5896" width="3.6640625" style="7" customWidth="1"/>
    <col min="5897" max="5897" width="3" style="7" bestFit="1" customWidth="1"/>
    <col min="5898" max="5912" width="3.6640625" style="7" customWidth="1"/>
    <col min="5913" max="5913" width="4.6640625" style="7" customWidth="1"/>
    <col min="5914" max="6145" width="3.6640625" style="7"/>
    <col min="6146" max="6146" width="3.109375" style="7" bestFit="1" customWidth="1"/>
    <col min="6147" max="6152" width="3.6640625" style="7" customWidth="1"/>
    <col min="6153" max="6153" width="3" style="7" bestFit="1" customWidth="1"/>
    <col min="6154" max="6168" width="3.6640625" style="7" customWidth="1"/>
    <col min="6169" max="6169" width="4.6640625" style="7" customWidth="1"/>
    <col min="6170" max="6401" width="3.6640625" style="7"/>
    <col min="6402" max="6402" width="3.109375" style="7" bestFit="1" customWidth="1"/>
    <col min="6403" max="6408" width="3.6640625" style="7" customWidth="1"/>
    <col min="6409" max="6409" width="3" style="7" bestFit="1" customWidth="1"/>
    <col min="6410" max="6424" width="3.6640625" style="7" customWidth="1"/>
    <col min="6425" max="6425" width="4.6640625" style="7" customWidth="1"/>
    <col min="6426" max="6657" width="3.6640625" style="7"/>
    <col min="6658" max="6658" width="3.109375" style="7" bestFit="1" customWidth="1"/>
    <col min="6659" max="6664" width="3.6640625" style="7" customWidth="1"/>
    <col min="6665" max="6665" width="3" style="7" bestFit="1" customWidth="1"/>
    <col min="6666" max="6680" width="3.6640625" style="7" customWidth="1"/>
    <col min="6681" max="6681" width="4.6640625" style="7" customWidth="1"/>
    <col min="6682" max="6913" width="3.6640625" style="7"/>
    <col min="6914" max="6914" width="3.109375" style="7" bestFit="1" customWidth="1"/>
    <col min="6915" max="6920" width="3.6640625" style="7" customWidth="1"/>
    <col min="6921" max="6921" width="3" style="7" bestFit="1" customWidth="1"/>
    <col min="6922" max="6936" width="3.6640625" style="7" customWidth="1"/>
    <col min="6937" max="6937" width="4.6640625" style="7" customWidth="1"/>
    <col min="6938" max="7169" width="3.6640625" style="7"/>
    <col min="7170" max="7170" width="3.109375" style="7" bestFit="1" customWidth="1"/>
    <col min="7171" max="7176" width="3.6640625" style="7" customWidth="1"/>
    <col min="7177" max="7177" width="3" style="7" bestFit="1" customWidth="1"/>
    <col min="7178" max="7192" width="3.6640625" style="7" customWidth="1"/>
    <col min="7193" max="7193" width="4.6640625" style="7" customWidth="1"/>
    <col min="7194" max="7425" width="3.6640625" style="7"/>
    <col min="7426" max="7426" width="3.109375" style="7" bestFit="1" customWidth="1"/>
    <col min="7427" max="7432" width="3.6640625" style="7" customWidth="1"/>
    <col min="7433" max="7433" width="3" style="7" bestFit="1" customWidth="1"/>
    <col min="7434" max="7448" width="3.6640625" style="7" customWidth="1"/>
    <col min="7449" max="7449" width="4.6640625" style="7" customWidth="1"/>
    <col min="7450" max="7681" width="3.6640625" style="7"/>
    <col min="7682" max="7682" width="3.109375" style="7" bestFit="1" customWidth="1"/>
    <col min="7683" max="7688" width="3.6640625" style="7" customWidth="1"/>
    <col min="7689" max="7689" width="3" style="7" bestFit="1" customWidth="1"/>
    <col min="7690" max="7704" width="3.6640625" style="7" customWidth="1"/>
    <col min="7705" max="7705" width="4.6640625" style="7" customWidth="1"/>
    <col min="7706" max="7937" width="3.6640625" style="7"/>
    <col min="7938" max="7938" width="3.109375" style="7" bestFit="1" customWidth="1"/>
    <col min="7939" max="7944" width="3.6640625" style="7" customWidth="1"/>
    <col min="7945" max="7945" width="3" style="7" bestFit="1" customWidth="1"/>
    <col min="7946" max="7960" width="3.6640625" style="7" customWidth="1"/>
    <col min="7961" max="7961" width="4.6640625" style="7" customWidth="1"/>
    <col min="7962" max="8193" width="3.6640625" style="7"/>
    <col min="8194" max="8194" width="3.109375" style="7" bestFit="1" customWidth="1"/>
    <col min="8195" max="8200" width="3.6640625" style="7" customWidth="1"/>
    <col min="8201" max="8201" width="3" style="7" bestFit="1" customWidth="1"/>
    <col min="8202" max="8216" width="3.6640625" style="7" customWidth="1"/>
    <col min="8217" max="8217" width="4.6640625" style="7" customWidth="1"/>
    <col min="8218" max="8449" width="3.6640625" style="7"/>
    <col min="8450" max="8450" width="3.109375" style="7" bestFit="1" customWidth="1"/>
    <col min="8451" max="8456" width="3.6640625" style="7" customWidth="1"/>
    <col min="8457" max="8457" width="3" style="7" bestFit="1" customWidth="1"/>
    <col min="8458" max="8472" width="3.6640625" style="7" customWidth="1"/>
    <col min="8473" max="8473" width="4.6640625" style="7" customWidth="1"/>
    <col min="8474" max="8705" width="3.6640625" style="7"/>
    <col min="8706" max="8706" width="3.109375" style="7" bestFit="1" customWidth="1"/>
    <col min="8707" max="8712" width="3.6640625" style="7" customWidth="1"/>
    <col min="8713" max="8713" width="3" style="7" bestFit="1" customWidth="1"/>
    <col min="8714" max="8728" width="3.6640625" style="7" customWidth="1"/>
    <col min="8729" max="8729" width="4.6640625" style="7" customWidth="1"/>
    <col min="8730" max="8961" width="3.6640625" style="7"/>
    <col min="8962" max="8962" width="3.109375" style="7" bestFit="1" customWidth="1"/>
    <col min="8963" max="8968" width="3.6640625" style="7" customWidth="1"/>
    <col min="8969" max="8969" width="3" style="7" bestFit="1" customWidth="1"/>
    <col min="8970" max="8984" width="3.6640625" style="7" customWidth="1"/>
    <col min="8985" max="8985" width="4.6640625" style="7" customWidth="1"/>
    <col min="8986" max="9217" width="3.6640625" style="7"/>
    <col min="9218" max="9218" width="3.109375" style="7" bestFit="1" customWidth="1"/>
    <col min="9219" max="9224" width="3.6640625" style="7" customWidth="1"/>
    <col min="9225" max="9225" width="3" style="7" bestFit="1" customWidth="1"/>
    <col min="9226" max="9240" width="3.6640625" style="7" customWidth="1"/>
    <col min="9241" max="9241" width="4.6640625" style="7" customWidth="1"/>
    <col min="9242" max="9473" width="3.6640625" style="7"/>
    <col min="9474" max="9474" width="3.109375" style="7" bestFit="1" customWidth="1"/>
    <col min="9475" max="9480" width="3.6640625" style="7" customWidth="1"/>
    <col min="9481" max="9481" width="3" style="7" bestFit="1" customWidth="1"/>
    <col min="9482" max="9496" width="3.6640625" style="7" customWidth="1"/>
    <col min="9497" max="9497" width="4.6640625" style="7" customWidth="1"/>
    <col min="9498" max="9729" width="3.6640625" style="7"/>
    <col min="9730" max="9730" width="3.109375" style="7" bestFit="1" customWidth="1"/>
    <col min="9731" max="9736" width="3.6640625" style="7" customWidth="1"/>
    <col min="9737" max="9737" width="3" style="7" bestFit="1" customWidth="1"/>
    <col min="9738" max="9752" width="3.6640625" style="7" customWidth="1"/>
    <col min="9753" max="9753" width="4.6640625" style="7" customWidth="1"/>
    <col min="9754" max="9985" width="3.6640625" style="7"/>
    <col min="9986" max="9986" width="3.109375" style="7" bestFit="1" customWidth="1"/>
    <col min="9987" max="9992" width="3.6640625" style="7" customWidth="1"/>
    <col min="9993" max="9993" width="3" style="7" bestFit="1" customWidth="1"/>
    <col min="9994" max="10008" width="3.6640625" style="7" customWidth="1"/>
    <col min="10009" max="10009" width="4.6640625" style="7" customWidth="1"/>
    <col min="10010" max="10241" width="3.6640625" style="7"/>
    <col min="10242" max="10242" width="3.109375" style="7" bestFit="1" customWidth="1"/>
    <col min="10243" max="10248" width="3.6640625" style="7" customWidth="1"/>
    <col min="10249" max="10249" width="3" style="7" bestFit="1" customWidth="1"/>
    <col min="10250" max="10264" width="3.6640625" style="7" customWidth="1"/>
    <col min="10265" max="10265" width="4.6640625" style="7" customWidth="1"/>
    <col min="10266" max="10497" width="3.6640625" style="7"/>
    <col min="10498" max="10498" width="3.109375" style="7" bestFit="1" customWidth="1"/>
    <col min="10499" max="10504" width="3.6640625" style="7" customWidth="1"/>
    <col min="10505" max="10505" width="3" style="7" bestFit="1" customWidth="1"/>
    <col min="10506" max="10520" width="3.6640625" style="7" customWidth="1"/>
    <col min="10521" max="10521" width="4.6640625" style="7" customWidth="1"/>
    <col min="10522" max="10753" width="3.6640625" style="7"/>
    <col min="10754" max="10754" width="3.109375" style="7" bestFit="1" customWidth="1"/>
    <col min="10755" max="10760" width="3.6640625" style="7" customWidth="1"/>
    <col min="10761" max="10761" width="3" style="7" bestFit="1" customWidth="1"/>
    <col min="10762" max="10776" width="3.6640625" style="7" customWidth="1"/>
    <col min="10777" max="10777" width="4.6640625" style="7" customWidth="1"/>
    <col min="10778" max="11009" width="3.6640625" style="7"/>
    <col min="11010" max="11010" width="3.109375" style="7" bestFit="1" customWidth="1"/>
    <col min="11011" max="11016" width="3.6640625" style="7" customWidth="1"/>
    <col min="11017" max="11017" width="3" style="7" bestFit="1" customWidth="1"/>
    <col min="11018" max="11032" width="3.6640625" style="7" customWidth="1"/>
    <col min="11033" max="11033" width="4.6640625" style="7" customWidth="1"/>
    <col min="11034" max="11265" width="3.6640625" style="7"/>
    <col min="11266" max="11266" width="3.109375" style="7" bestFit="1" customWidth="1"/>
    <col min="11267" max="11272" width="3.6640625" style="7" customWidth="1"/>
    <col min="11273" max="11273" width="3" style="7" bestFit="1" customWidth="1"/>
    <col min="11274" max="11288" width="3.6640625" style="7" customWidth="1"/>
    <col min="11289" max="11289" width="4.6640625" style="7" customWidth="1"/>
    <col min="11290" max="11521" width="3.6640625" style="7"/>
    <col min="11522" max="11522" width="3.109375" style="7" bestFit="1" customWidth="1"/>
    <col min="11523" max="11528" width="3.6640625" style="7" customWidth="1"/>
    <col min="11529" max="11529" width="3" style="7" bestFit="1" customWidth="1"/>
    <col min="11530" max="11544" width="3.6640625" style="7" customWidth="1"/>
    <col min="11545" max="11545" width="4.6640625" style="7" customWidth="1"/>
    <col min="11546" max="11777" width="3.6640625" style="7"/>
    <col min="11778" max="11778" width="3.109375" style="7" bestFit="1" customWidth="1"/>
    <col min="11779" max="11784" width="3.6640625" style="7" customWidth="1"/>
    <col min="11785" max="11785" width="3" style="7" bestFit="1" customWidth="1"/>
    <col min="11786" max="11800" width="3.6640625" style="7" customWidth="1"/>
    <col min="11801" max="11801" width="4.6640625" style="7" customWidth="1"/>
    <col min="11802" max="12033" width="3.6640625" style="7"/>
    <col min="12034" max="12034" width="3.109375" style="7" bestFit="1" customWidth="1"/>
    <col min="12035" max="12040" width="3.6640625" style="7" customWidth="1"/>
    <col min="12041" max="12041" width="3" style="7" bestFit="1" customWidth="1"/>
    <col min="12042" max="12056" width="3.6640625" style="7" customWidth="1"/>
    <col min="12057" max="12057" width="4.6640625" style="7" customWidth="1"/>
    <col min="12058" max="12289" width="3.6640625" style="7"/>
    <col min="12290" max="12290" width="3.109375" style="7" bestFit="1" customWidth="1"/>
    <col min="12291" max="12296" width="3.6640625" style="7" customWidth="1"/>
    <col min="12297" max="12297" width="3" style="7" bestFit="1" customWidth="1"/>
    <col min="12298" max="12312" width="3.6640625" style="7" customWidth="1"/>
    <col min="12313" max="12313" width="4.6640625" style="7" customWidth="1"/>
    <col min="12314" max="12545" width="3.6640625" style="7"/>
    <col min="12546" max="12546" width="3.109375" style="7" bestFit="1" customWidth="1"/>
    <col min="12547" max="12552" width="3.6640625" style="7" customWidth="1"/>
    <col min="12553" max="12553" width="3" style="7" bestFit="1" customWidth="1"/>
    <col min="12554" max="12568" width="3.6640625" style="7" customWidth="1"/>
    <col min="12569" max="12569" width="4.6640625" style="7" customWidth="1"/>
    <col min="12570" max="12801" width="3.6640625" style="7"/>
    <col min="12802" max="12802" width="3.109375" style="7" bestFit="1" customWidth="1"/>
    <col min="12803" max="12808" width="3.6640625" style="7" customWidth="1"/>
    <col min="12809" max="12809" width="3" style="7" bestFit="1" customWidth="1"/>
    <col min="12810" max="12824" width="3.6640625" style="7" customWidth="1"/>
    <col min="12825" max="12825" width="4.6640625" style="7" customWidth="1"/>
    <col min="12826" max="13057" width="3.6640625" style="7"/>
    <col min="13058" max="13058" width="3.109375" style="7" bestFit="1" customWidth="1"/>
    <col min="13059" max="13064" width="3.6640625" style="7" customWidth="1"/>
    <col min="13065" max="13065" width="3" style="7" bestFit="1" customWidth="1"/>
    <col min="13066" max="13080" width="3.6640625" style="7" customWidth="1"/>
    <col min="13081" max="13081" width="4.6640625" style="7" customWidth="1"/>
    <col min="13082" max="13313" width="3.6640625" style="7"/>
    <col min="13314" max="13314" width="3.109375" style="7" bestFit="1" customWidth="1"/>
    <col min="13315" max="13320" width="3.6640625" style="7" customWidth="1"/>
    <col min="13321" max="13321" width="3" style="7" bestFit="1" customWidth="1"/>
    <col min="13322" max="13336" width="3.6640625" style="7" customWidth="1"/>
    <col min="13337" max="13337" width="4.6640625" style="7" customWidth="1"/>
    <col min="13338" max="13569" width="3.6640625" style="7"/>
    <col min="13570" max="13570" width="3.109375" style="7" bestFit="1" customWidth="1"/>
    <col min="13571" max="13576" width="3.6640625" style="7" customWidth="1"/>
    <col min="13577" max="13577" width="3" style="7" bestFit="1" customWidth="1"/>
    <col min="13578" max="13592" width="3.6640625" style="7" customWidth="1"/>
    <col min="13593" max="13593" width="4.6640625" style="7" customWidth="1"/>
    <col min="13594" max="13825" width="3.6640625" style="7"/>
    <col min="13826" max="13826" width="3.109375" style="7" bestFit="1" customWidth="1"/>
    <col min="13827" max="13832" width="3.6640625" style="7" customWidth="1"/>
    <col min="13833" max="13833" width="3" style="7" bestFit="1" customWidth="1"/>
    <col min="13834" max="13848" width="3.6640625" style="7" customWidth="1"/>
    <col min="13849" max="13849" width="4.6640625" style="7" customWidth="1"/>
    <col min="13850" max="14081" width="3.6640625" style="7"/>
    <col min="14082" max="14082" width="3.109375" style="7" bestFit="1" customWidth="1"/>
    <col min="14083" max="14088" width="3.6640625" style="7" customWidth="1"/>
    <col min="14089" max="14089" width="3" style="7" bestFit="1" customWidth="1"/>
    <col min="14090" max="14104" width="3.6640625" style="7" customWidth="1"/>
    <col min="14105" max="14105" width="4.6640625" style="7" customWidth="1"/>
    <col min="14106" max="14337" width="3.6640625" style="7"/>
    <col min="14338" max="14338" width="3.109375" style="7" bestFit="1" customWidth="1"/>
    <col min="14339" max="14344" width="3.6640625" style="7" customWidth="1"/>
    <col min="14345" max="14345" width="3" style="7" bestFit="1" customWidth="1"/>
    <col min="14346" max="14360" width="3.6640625" style="7" customWidth="1"/>
    <col min="14361" max="14361" width="4.6640625" style="7" customWidth="1"/>
    <col min="14362" max="14593" width="3.6640625" style="7"/>
    <col min="14594" max="14594" width="3.109375" style="7" bestFit="1" customWidth="1"/>
    <col min="14595" max="14600" width="3.6640625" style="7" customWidth="1"/>
    <col min="14601" max="14601" width="3" style="7" bestFit="1" customWidth="1"/>
    <col min="14602" max="14616" width="3.6640625" style="7" customWidth="1"/>
    <col min="14617" max="14617" width="4.6640625" style="7" customWidth="1"/>
    <col min="14618" max="14849" width="3.6640625" style="7"/>
    <col min="14850" max="14850" width="3.109375" style="7" bestFit="1" customWidth="1"/>
    <col min="14851" max="14856" width="3.6640625" style="7" customWidth="1"/>
    <col min="14857" max="14857" width="3" style="7" bestFit="1" customWidth="1"/>
    <col min="14858" max="14872" width="3.6640625" style="7" customWidth="1"/>
    <col min="14873" max="14873" width="4.6640625" style="7" customWidth="1"/>
    <col min="14874" max="15105" width="3.6640625" style="7"/>
    <col min="15106" max="15106" width="3.109375" style="7" bestFit="1" customWidth="1"/>
    <col min="15107" max="15112" width="3.6640625" style="7" customWidth="1"/>
    <col min="15113" max="15113" width="3" style="7" bestFit="1" customWidth="1"/>
    <col min="15114" max="15128" width="3.6640625" style="7" customWidth="1"/>
    <col min="15129" max="15129" width="4.6640625" style="7" customWidth="1"/>
    <col min="15130" max="15361" width="3.6640625" style="7"/>
    <col min="15362" max="15362" width="3.109375" style="7" bestFit="1" customWidth="1"/>
    <col min="15363" max="15368" width="3.6640625" style="7" customWidth="1"/>
    <col min="15369" max="15369" width="3" style="7" bestFit="1" customWidth="1"/>
    <col min="15370" max="15384" width="3.6640625" style="7" customWidth="1"/>
    <col min="15385" max="15385" width="4.6640625" style="7" customWidth="1"/>
    <col min="15386" max="15617" width="3.6640625" style="7"/>
    <col min="15618" max="15618" width="3.109375" style="7" bestFit="1" customWidth="1"/>
    <col min="15619" max="15624" width="3.6640625" style="7" customWidth="1"/>
    <col min="15625" max="15625" width="3" style="7" bestFit="1" customWidth="1"/>
    <col min="15626" max="15640" width="3.6640625" style="7" customWidth="1"/>
    <col min="15641" max="15641" width="4.6640625" style="7" customWidth="1"/>
    <col min="15642" max="15873" width="3.6640625" style="7"/>
    <col min="15874" max="15874" width="3.109375" style="7" bestFit="1" customWidth="1"/>
    <col min="15875" max="15880" width="3.6640625" style="7" customWidth="1"/>
    <col min="15881" max="15881" width="3" style="7" bestFit="1" customWidth="1"/>
    <col min="15882" max="15896" width="3.6640625" style="7" customWidth="1"/>
    <col min="15897" max="15897" width="4.6640625" style="7" customWidth="1"/>
    <col min="15898" max="16129" width="3.6640625" style="7"/>
    <col min="16130" max="16130" width="3.109375" style="7" bestFit="1" customWidth="1"/>
    <col min="16131" max="16136" width="3.6640625" style="7" customWidth="1"/>
    <col min="16137" max="16137" width="3" style="7" bestFit="1" customWidth="1"/>
    <col min="16138" max="16152" width="3.6640625" style="7" customWidth="1"/>
    <col min="16153" max="16153" width="4.6640625" style="7" customWidth="1"/>
    <col min="16154" max="16384" width="3.6640625" style="7"/>
  </cols>
  <sheetData>
    <row r="1" spans="1:30" ht="20.100000000000001" customHeight="1">
      <c r="A1" s="2" t="s">
        <v>226</v>
      </c>
      <c r="B1" s="2"/>
      <c r="C1" s="2"/>
      <c r="D1" s="114" t="s">
        <v>227</v>
      </c>
      <c r="E1" s="114"/>
      <c r="F1" s="114"/>
      <c r="G1" s="114"/>
      <c r="H1" s="114" t="str">
        <f>IF(治験経費1_経費算出基準!G1="","",治験経費1_経費算出基準!G1)</f>
        <v/>
      </c>
      <c r="I1" s="114"/>
      <c r="J1" s="114"/>
      <c r="K1" s="114"/>
      <c r="L1" s="114"/>
      <c r="M1" s="114"/>
      <c r="N1" s="114"/>
      <c r="O1" s="114" t="s">
        <v>137</v>
      </c>
      <c r="P1" s="114"/>
      <c r="Q1" s="114"/>
      <c r="R1" s="114"/>
      <c r="S1" s="114"/>
      <c r="T1" s="114"/>
      <c r="U1" s="114" t="str">
        <f>IF(治験経費1_経費算出基準!S1="","",治験経費1_経費算出基準!S1)</f>
        <v/>
      </c>
      <c r="V1" s="114"/>
      <c r="W1" s="114"/>
      <c r="X1" s="114"/>
      <c r="Y1" s="114"/>
      <c r="Z1" s="114"/>
      <c r="AA1" s="114"/>
      <c r="AD1" s="28"/>
    </row>
    <row r="2" spans="1:30" ht="20.100000000000001" customHeight="1">
      <c r="A2" s="96" t="s">
        <v>10</v>
      </c>
      <c r="B2" s="96"/>
      <c r="C2" s="96"/>
      <c r="D2" s="96"/>
      <c r="E2" s="96"/>
      <c r="F2" s="96"/>
      <c r="G2" s="96"/>
      <c r="H2" s="114" t="str">
        <f>IF(治験経費1_経費算出基準!G2="","",治験経費1_経費算出基準!G2)</f>
        <v/>
      </c>
      <c r="I2" s="114"/>
      <c r="J2" s="114"/>
      <c r="K2" s="114"/>
      <c r="L2" s="114"/>
      <c r="M2" s="114"/>
      <c r="N2" s="170"/>
      <c r="O2" s="114" t="s">
        <v>12</v>
      </c>
      <c r="P2" s="114"/>
      <c r="Q2" s="114"/>
      <c r="R2" s="114"/>
      <c r="S2" s="114"/>
      <c r="T2" s="114"/>
      <c r="U2" s="171" t="str">
        <f>IF(治験経費1_経費算出基準!S2="","",治験経費1_経費算出基準!S2)</f>
        <v>20xx/xx/xx</v>
      </c>
      <c r="V2" s="171"/>
      <c r="W2" s="171"/>
      <c r="X2" s="171"/>
      <c r="Y2" s="171"/>
      <c r="Z2" s="171"/>
      <c r="AA2" s="171"/>
      <c r="AD2" s="28"/>
    </row>
    <row r="3" spans="1:30" customFormat="1" ht="7.35" customHeight="1">
      <c r="A3" s="29"/>
      <c r="F3" s="30"/>
      <c r="G3" s="30"/>
    </row>
    <row r="4" spans="1:30" s="5" customFormat="1" ht="26.25" customHeight="1">
      <c r="A4" s="172" t="s">
        <v>228</v>
      </c>
      <c r="B4" s="172"/>
      <c r="C4" s="172"/>
      <c r="D4" s="172"/>
      <c r="E4" s="172"/>
      <c r="F4" s="172"/>
      <c r="G4" s="172"/>
      <c r="H4" s="172"/>
      <c r="I4" s="172"/>
      <c r="J4" s="172"/>
      <c r="K4" s="172"/>
      <c r="L4" s="172"/>
      <c r="M4" s="172"/>
      <c r="N4" s="172"/>
      <c r="O4" s="172"/>
      <c r="P4" s="172"/>
      <c r="Q4" s="172"/>
      <c r="R4" s="172"/>
      <c r="S4" s="172"/>
      <c r="T4" s="172"/>
      <c r="U4" s="172"/>
      <c r="V4" s="172"/>
      <c r="W4" s="172"/>
      <c r="X4" s="172"/>
      <c r="Y4" s="172"/>
      <c r="Z4" s="172"/>
      <c r="AA4" s="172"/>
    </row>
    <row r="5" spans="1:30" s="5" customFormat="1" ht="8.1" customHeight="1">
      <c r="A5" s="6"/>
      <c r="B5" s="6"/>
      <c r="C5" s="6"/>
      <c r="D5" s="6"/>
      <c r="E5" s="6"/>
      <c r="F5" s="6"/>
      <c r="G5" s="6"/>
      <c r="H5" s="6"/>
      <c r="I5" s="6"/>
      <c r="J5" s="6"/>
      <c r="K5" s="6"/>
      <c r="L5" s="6"/>
      <c r="M5" s="6"/>
      <c r="N5" s="6"/>
      <c r="O5" s="6"/>
      <c r="P5" s="6"/>
      <c r="Q5" s="6"/>
      <c r="R5" s="6"/>
      <c r="S5" s="6"/>
      <c r="T5" s="6"/>
      <c r="U5" s="6"/>
      <c r="V5" s="6"/>
      <c r="W5" s="6"/>
      <c r="X5" s="6"/>
      <c r="Y5" s="6"/>
      <c r="Z5" s="6"/>
      <c r="AA5" s="6"/>
    </row>
    <row r="6" spans="1:30" ht="25.5" customHeight="1">
      <c r="A6" s="174" t="s">
        <v>140</v>
      </c>
      <c r="B6" s="175"/>
      <c r="C6" s="175"/>
      <c r="D6" s="175"/>
      <c r="E6" s="175"/>
      <c r="F6" s="175"/>
      <c r="G6" s="176"/>
      <c r="H6" s="86" t="str">
        <f>IF(治験経費1_経費算出基準!G6="","",治験経費1_経費算出基準!G6)</f>
        <v/>
      </c>
      <c r="I6" s="139"/>
      <c r="J6" s="139"/>
      <c r="K6" s="139"/>
      <c r="L6" s="139"/>
      <c r="M6" s="139"/>
      <c r="N6" s="140"/>
      <c r="O6" s="156" t="s">
        <v>141</v>
      </c>
      <c r="P6" s="157"/>
      <c r="Q6" s="157"/>
      <c r="R6" s="157"/>
      <c r="S6" s="157"/>
      <c r="T6" s="158"/>
      <c r="U6" s="156" t="str">
        <f>IF(治験経費1_経費算出基準!S6="","",治験経費1_経費算出基準!S6)</f>
        <v/>
      </c>
      <c r="V6" s="157"/>
      <c r="W6" s="157"/>
      <c r="X6" s="157"/>
      <c r="Y6" s="157"/>
      <c r="Z6" s="157"/>
      <c r="AA6" s="158"/>
    </row>
    <row r="7" spans="1:30" ht="34.5" customHeight="1">
      <c r="A7" s="86" t="s">
        <v>229</v>
      </c>
      <c r="B7" s="139"/>
      <c r="C7" s="139"/>
      <c r="D7" s="139"/>
      <c r="E7" s="139"/>
      <c r="F7" s="139"/>
      <c r="G7" s="140"/>
      <c r="H7" s="141" t="str">
        <f>IF(治験経費1_経費算出基準!G7="","",治験経費1_経費算出基準!G7)</f>
        <v/>
      </c>
      <c r="I7" s="142"/>
      <c r="J7" s="142"/>
      <c r="K7" s="142"/>
      <c r="L7" s="142"/>
      <c r="M7" s="142"/>
      <c r="N7" s="142"/>
      <c r="O7" s="142"/>
      <c r="P7" s="142"/>
      <c r="Q7" s="142"/>
      <c r="R7" s="142"/>
      <c r="S7" s="142"/>
      <c r="T7" s="142"/>
      <c r="U7" s="142"/>
      <c r="V7" s="142"/>
      <c r="W7" s="142"/>
      <c r="X7" s="142"/>
      <c r="Y7" s="142"/>
      <c r="Z7" s="142"/>
      <c r="AA7" s="143"/>
    </row>
    <row r="8" spans="1:30" ht="25.5" customHeight="1">
      <c r="A8" s="86" t="s">
        <v>143</v>
      </c>
      <c r="B8" s="139"/>
      <c r="C8" s="139"/>
      <c r="D8" s="139"/>
      <c r="E8" s="139"/>
      <c r="F8" s="139"/>
      <c r="G8" s="140"/>
      <c r="H8" s="86" t="str">
        <f>IF(治験経費1_経費算出基準!G8="","",治験経費1_経費算出基準!G8)</f>
        <v/>
      </c>
      <c r="I8" s="139"/>
      <c r="J8" s="139"/>
      <c r="K8" s="139"/>
      <c r="L8" s="139"/>
      <c r="M8" s="139"/>
      <c r="N8" s="140"/>
      <c r="O8" s="156" t="s">
        <v>230</v>
      </c>
      <c r="P8" s="157"/>
      <c r="Q8" s="157"/>
      <c r="R8" s="157"/>
      <c r="S8" s="157"/>
      <c r="T8" s="158"/>
      <c r="U8" s="156" t="str">
        <f>IF(治験経費1_経費算出基準!S8="","",治験経費1_経費算出基準!S8)</f>
        <v/>
      </c>
      <c r="V8" s="157"/>
      <c r="W8" s="157"/>
      <c r="X8" s="157"/>
      <c r="Y8" s="157"/>
      <c r="Z8" s="157"/>
      <c r="AA8" s="158"/>
    </row>
    <row r="9" spans="1:30" s="5" customFormat="1" ht="19.350000000000001" customHeight="1">
      <c r="A9" s="173" t="s">
        <v>231</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row>
    <row r="10" spans="1:30" ht="7.35" customHeight="1">
      <c r="A10" s="31"/>
      <c r="B10" s="31"/>
      <c r="C10" s="31"/>
      <c r="D10" s="31"/>
      <c r="E10" s="31"/>
      <c r="F10" s="31"/>
      <c r="G10" s="31"/>
      <c r="H10" s="32"/>
      <c r="I10" s="32"/>
      <c r="J10" s="32"/>
      <c r="K10" s="32"/>
      <c r="L10" s="32"/>
      <c r="M10" s="32"/>
      <c r="N10" s="32"/>
      <c r="O10" s="32"/>
      <c r="P10" s="32"/>
      <c r="Q10" s="32"/>
      <c r="R10" s="32"/>
      <c r="S10" s="32"/>
      <c r="T10" s="32"/>
      <c r="U10" s="32"/>
      <c r="V10" s="32"/>
      <c r="W10" s="32"/>
      <c r="X10" s="32"/>
      <c r="Y10" s="32"/>
      <c r="Z10" s="32"/>
      <c r="AA10" s="32"/>
    </row>
    <row r="11" spans="1:30" ht="19.5" customHeight="1">
      <c r="A11" s="144" t="s">
        <v>232</v>
      </c>
      <c r="B11" s="145"/>
      <c r="C11" s="145"/>
      <c r="D11" s="145"/>
      <c r="E11" s="145"/>
      <c r="F11" s="145"/>
      <c r="G11" s="146"/>
      <c r="H11" s="153" t="s">
        <v>233</v>
      </c>
      <c r="I11" s="156" t="s">
        <v>234</v>
      </c>
      <c r="J11" s="157"/>
      <c r="K11" s="157"/>
      <c r="L11" s="157"/>
      <c r="M11" s="157"/>
      <c r="N11" s="157"/>
      <c r="O11" s="157"/>
      <c r="P11" s="157"/>
      <c r="Q11" s="157"/>
      <c r="R11" s="157"/>
      <c r="S11" s="157"/>
      <c r="T11" s="157"/>
      <c r="U11" s="157"/>
      <c r="V11" s="157"/>
      <c r="W11" s="157"/>
      <c r="X11" s="157"/>
      <c r="Y11" s="157"/>
      <c r="Z11" s="157"/>
      <c r="AA11" s="158"/>
    </row>
    <row r="12" spans="1:30" ht="20.100000000000001" customHeight="1">
      <c r="A12" s="147"/>
      <c r="B12" s="148"/>
      <c r="C12" s="148"/>
      <c r="D12" s="148"/>
      <c r="E12" s="148"/>
      <c r="F12" s="148"/>
      <c r="G12" s="149"/>
      <c r="H12" s="153"/>
      <c r="I12" s="178" t="s">
        <v>235</v>
      </c>
      <c r="J12" s="179"/>
      <c r="K12" s="179"/>
      <c r="L12" s="179"/>
      <c r="M12" s="179"/>
      <c r="N12" s="180"/>
      <c r="O12" s="178" t="s">
        <v>236</v>
      </c>
      <c r="P12" s="179"/>
      <c r="Q12" s="179"/>
      <c r="R12" s="179"/>
      <c r="S12" s="179"/>
      <c r="T12" s="180"/>
      <c r="U12" s="178" t="s">
        <v>237</v>
      </c>
      <c r="V12" s="179"/>
      <c r="W12" s="179"/>
      <c r="X12" s="179"/>
      <c r="Y12" s="179"/>
      <c r="Z12" s="180"/>
      <c r="AA12" s="154" t="s">
        <v>238</v>
      </c>
    </row>
    <row r="13" spans="1:30" ht="20.100000000000001" customHeight="1">
      <c r="A13" s="150"/>
      <c r="B13" s="151"/>
      <c r="C13" s="151"/>
      <c r="D13" s="151"/>
      <c r="E13" s="151"/>
      <c r="F13" s="151"/>
      <c r="G13" s="152"/>
      <c r="H13" s="153"/>
      <c r="I13" s="33"/>
      <c r="J13" s="177" t="s">
        <v>239</v>
      </c>
      <c r="K13" s="177"/>
      <c r="L13" s="177"/>
      <c r="M13" s="34">
        <v>1</v>
      </c>
      <c r="N13" s="35" t="s">
        <v>240</v>
      </c>
      <c r="O13" s="36"/>
      <c r="P13" s="177" t="s">
        <v>239</v>
      </c>
      <c r="Q13" s="177"/>
      <c r="R13" s="177"/>
      <c r="S13" s="34">
        <v>3</v>
      </c>
      <c r="T13" s="35" t="s">
        <v>240</v>
      </c>
      <c r="U13" s="36"/>
      <c r="V13" s="177" t="s">
        <v>239</v>
      </c>
      <c r="W13" s="177"/>
      <c r="X13" s="177"/>
      <c r="Y13" s="34">
        <v>5</v>
      </c>
      <c r="Z13" s="35" t="s">
        <v>240</v>
      </c>
      <c r="AA13" s="155"/>
    </row>
    <row r="14" spans="1:30" ht="20.100000000000001" customHeight="1">
      <c r="A14" s="37" t="s">
        <v>241</v>
      </c>
      <c r="B14" s="96" t="s">
        <v>242</v>
      </c>
      <c r="C14" s="96"/>
      <c r="D14" s="96"/>
      <c r="E14" s="96"/>
      <c r="F14" s="96"/>
      <c r="G14" s="96"/>
      <c r="H14" s="38">
        <v>1</v>
      </c>
      <c r="I14" s="72"/>
      <c r="J14" s="132" t="s">
        <v>243</v>
      </c>
      <c r="K14" s="132"/>
      <c r="L14" s="132"/>
      <c r="M14" s="132"/>
      <c r="N14" s="132"/>
      <c r="O14" s="72"/>
      <c r="P14" s="132" t="s">
        <v>244</v>
      </c>
      <c r="Q14" s="132"/>
      <c r="R14" s="132"/>
      <c r="S14" s="132"/>
      <c r="T14" s="132"/>
      <c r="U14" s="72"/>
      <c r="V14" s="133" t="s">
        <v>245</v>
      </c>
      <c r="W14" s="134"/>
      <c r="X14" s="134"/>
      <c r="Y14" s="134"/>
      <c r="Z14" s="135"/>
      <c r="AA14" s="39" t="str">
        <f t="shared" ref="AA14:AA20" si="0">IF(AND(I14="",O14="",U14=""),"─",IF(AND(U14="",O14=""),H14,IF(U14="",H14*3,H14*5)))</f>
        <v>─</v>
      </c>
    </row>
    <row r="15" spans="1:30" ht="20.100000000000001" customHeight="1">
      <c r="A15" s="37" t="s">
        <v>246</v>
      </c>
      <c r="B15" s="96" t="s">
        <v>247</v>
      </c>
      <c r="C15" s="96"/>
      <c r="D15" s="96"/>
      <c r="E15" s="96"/>
      <c r="F15" s="96"/>
      <c r="G15" s="96"/>
      <c r="H15" s="38">
        <v>1</v>
      </c>
      <c r="I15" s="72"/>
      <c r="J15" s="132" t="s">
        <v>248</v>
      </c>
      <c r="K15" s="132"/>
      <c r="L15" s="132"/>
      <c r="M15" s="132"/>
      <c r="N15" s="132"/>
      <c r="O15" s="72"/>
      <c r="P15" s="132" t="s">
        <v>249</v>
      </c>
      <c r="Q15" s="132"/>
      <c r="R15" s="132"/>
      <c r="S15" s="132"/>
      <c r="T15" s="132"/>
      <c r="U15" s="40"/>
      <c r="V15" s="136" t="s">
        <v>250</v>
      </c>
      <c r="W15" s="137"/>
      <c r="X15" s="137"/>
      <c r="Y15" s="137"/>
      <c r="Z15" s="138"/>
      <c r="AA15" s="39" t="str">
        <f t="shared" si="0"/>
        <v>─</v>
      </c>
    </row>
    <row r="16" spans="1:30" ht="30" customHeight="1">
      <c r="A16" s="37" t="s">
        <v>251</v>
      </c>
      <c r="B16" s="96" t="s">
        <v>252</v>
      </c>
      <c r="C16" s="96"/>
      <c r="D16" s="96"/>
      <c r="E16" s="96"/>
      <c r="F16" s="96"/>
      <c r="G16" s="96"/>
      <c r="H16" s="38">
        <v>1</v>
      </c>
      <c r="I16" s="72"/>
      <c r="J16" s="131" t="s">
        <v>253</v>
      </c>
      <c r="K16" s="131"/>
      <c r="L16" s="131"/>
      <c r="M16" s="131"/>
      <c r="N16" s="131"/>
      <c r="O16" s="72"/>
      <c r="P16" s="131" t="s">
        <v>254</v>
      </c>
      <c r="Q16" s="131"/>
      <c r="R16" s="131"/>
      <c r="S16" s="131"/>
      <c r="T16" s="131"/>
      <c r="U16" s="72"/>
      <c r="V16" s="133" t="s">
        <v>255</v>
      </c>
      <c r="W16" s="134"/>
      <c r="X16" s="134"/>
      <c r="Y16" s="134"/>
      <c r="Z16" s="135"/>
      <c r="AA16" s="39" t="str">
        <f t="shared" si="0"/>
        <v>─</v>
      </c>
    </row>
    <row r="17" spans="1:27" ht="20.100000000000001" customHeight="1">
      <c r="A17" s="37" t="s">
        <v>256</v>
      </c>
      <c r="B17" s="96" t="s">
        <v>257</v>
      </c>
      <c r="C17" s="96"/>
      <c r="D17" s="96"/>
      <c r="E17" s="96"/>
      <c r="F17" s="96"/>
      <c r="G17" s="96"/>
      <c r="H17" s="38">
        <v>2</v>
      </c>
      <c r="I17" s="72"/>
      <c r="J17" s="132" t="s">
        <v>258</v>
      </c>
      <c r="K17" s="132"/>
      <c r="L17" s="132"/>
      <c r="M17" s="132"/>
      <c r="N17" s="132"/>
      <c r="O17" s="72"/>
      <c r="P17" s="132" t="s">
        <v>259</v>
      </c>
      <c r="Q17" s="132"/>
      <c r="R17" s="132"/>
      <c r="S17" s="132"/>
      <c r="T17" s="132"/>
      <c r="U17" s="72"/>
      <c r="V17" s="133" t="s">
        <v>260</v>
      </c>
      <c r="W17" s="134"/>
      <c r="X17" s="134"/>
      <c r="Y17" s="134"/>
      <c r="Z17" s="135"/>
      <c r="AA17" s="39" t="str">
        <f t="shared" si="0"/>
        <v>─</v>
      </c>
    </row>
    <row r="18" spans="1:27" ht="30" customHeight="1">
      <c r="A18" s="37" t="s">
        <v>261</v>
      </c>
      <c r="B18" s="96" t="s">
        <v>262</v>
      </c>
      <c r="C18" s="96"/>
      <c r="D18" s="96"/>
      <c r="E18" s="96"/>
      <c r="F18" s="96"/>
      <c r="G18" s="96"/>
      <c r="H18" s="38">
        <v>2</v>
      </c>
      <c r="I18" s="40"/>
      <c r="J18" s="159"/>
      <c r="K18" s="159"/>
      <c r="L18" s="159"/>
      <c r="M18" s="159"/>
      <c r="N18" s="159"/>
      <c r="O18" s="72"/>
      <c r="P18" s="132" t="s">
        <v>263</v>
      </c>
      <c r="Q18" s="132"/>
      <c r="R18" s="132"/>
      <c r="S18" s="132"/>
      <c r="T18" s="132"/>
      <c r="U18" s="72"/>
      <c r="V18" s="133" t="s">
        <v>264</v>
      </c>
      <c r="W18" s="134"/>
      <c r="X18" s="134"/>
      <c r="Y18" s="134"/>
      <c r="Z18" s="135"/>
      <c r="AA18" s="39" t="str">
        <f t="shared" si="0"/>
        <v>─</v>
      </c>
    </row>
    <row r="19" spans="1:27" ht="30" customHeight="1">
      <c r="A19" s="37" t="s">
        <v>265</v>
      </c>
      <c r="B19" s="96" t="s">
        <v>266</v>
      </c>
      <c r="C19" s="96"/>
      <c r="D19" s="96"/>
      <c r="E19" s="96"/>
      <c r="F19" s="96"/>
      <c r="G19" s="96"/>
      <c r="H19" s="38">
        <v>3</v>
      </c>
      <c r="I19" s="40"/>
      <c r="J19" s="159"/>
      <c r="K19" s="159"/>
      <c r="L19" s="159"/>
      <c r="M19" s="159"/>
      <c r="N19" s="159"/>
      <c r="O19" s="72"/>
      <c r="P19" s="132" t="s">
        <v>267</v>
      </c>
      <c r="Q19" s="132"/>
      <c r="R19" s="132"/>
      <c r="S19" s="132"/>
      <c r="T19" s="132"/>
      <c r="U19" s="72"/>
      <c r="V19" s="133" t="s">
        <v>268</v>
      </c>
      <c r="W19" s="134"/>
      <c r="X19" s="134"/>
      <c r="Y19" s="134"/>
      <c r="Z19" s="135"/>
      <c r="AA19" s="39" t="str">
        <f t="shared" si="0"/>
        <v>─</v>
      </c>
    </row>
    <row r="20" spans="1:27" ht="20.100000000000001" customHeight="1">
      <c r="A20" s="37" t="s">
        <v>269</v>
      </c>
      <c r="B20" s="96" t="s">
        <v>270</v>
      </c>
      <c r="C20" s="96"/>
      <c r="D20" s="96"/>
      <c r="E20" s="96"/>
      <c r="F20" s="96"/>
      <c r="G20" s="96"/>
      <c r="H20" s="38">
        <v>1</v>
      </c>
      <c r="I20" s="72"/>
      <c r="J20" s="132" t="s">
        <v>271</v>
      </c>
      <c r="K20" s="132"/>
      <c r="L20" s="132"/>
      <c r="M20" s="132"/>
      <c r="N20" s="132"/>
      <c r="O20" s="72"/>
      <c r="P20" s="132" t="s">
        <v>272</v>
      </c>
      <c r="Q20" s="132"/>
      <c r="R20" s="132"/>
      <c r="S20" s="132"/>
      <c r="T20" s="132"/>
      <c r="U20" s="72"/>
      <c r="V20" s="133" t="s">
        <v>273</v>
      </c>
      <c r="W20" s="134"/>
      <c r="X20" s="134"/>
      <c r="Y20" s="134"/>
      <c r="Z20" s="135"/>
      <c r="AA20" s="39" t="str">
        <f t="shared" si="0"/>
        <v>─</v>
      </c>
    </row>
    <row r="21" spans="1:27" ht="30" customHeight="1">
      <c r="A21" s="163" t="s">
        <v>274</v>
      </c>
      <c r="B21" s="144" t="s">
        <v>275</v>
      </c>
      <c r="C21" s="145"/>
      <c r="D21" s="145"/>
      <c r="E21" s="145"/>
      <c r="F21" s="145"/>
      <c r="G21" s="146"/>
      <c r="H21" s="38">
        <v>3</v>
      </c>
      <c r="I21" s="72"/>
      <c r="J21" s="132" t="s">
        <v>276</v>
      </c>
      <c r="K21" s="132"/>
      <c r="L21" s="132"/>
      <c r="M21" s="132"/>
      <c r="N21" s="132"/>
      <c r="O21" s="72"/>
      <c r="P21" s="132" t="s">
        <v>277</v>
      </c>
      <c r="Q21" s="132"/>
      <c r="R21" s="132"/>
      <c r="S21" s="132"/>
      <c r="T21" s="132"/>
      <c r="U21" s="72"/>
      <c r="V21" s="133" t="s">
        <v>278</v>
      </c>
      <c r="W21" s="134"/>
      <c r="X21" s="134"/>
      <c r="Y21" s="134"/>
      <c r="Z21" s="135"/>
      <c r="AA21" s="39" t="str">
        <f>IF(AND(I21="",O21="",U21=""),"─",IF(AND(U21="",O21=""),H21,IF(U21="",H21*3,H21*5)))</f>
        <v>─</v>
      </c>
    </row>
    <row r="22" spans="1:27" ht="30" customHeight="1">
      <c r="A22" s="113"/>
      <c r="B22" s="150"/>
      <c r="C22" s="151"/>
      <c r="D22" s="151"/>
      <c r="E22" s="151"/>
      <c r="F22" s="151"/>
      <c r="G22" s="152"/>
      <c r="H22" s="160" t="s">
        <v>279</v>
      </c>
      <c r="I22" s="161"/>
      <c r="J22" s="161"/>
      <c r="K22" s="161"/>
      <c r="L22" s="161"/>
      <c r="M22" s="161"/>
      <c r="N22" s="162"/>
      <c r="O22" s="73"/>
      <c r="P22" s="164" t="s">
        <v>280</v>
      </c>
      <c r="Q22" s="165"/>
      <c r="R22" s="165"/>
      <c r="S22" s="165"/>
      <c r="T22" s="166"/>
      <c r="U22" s="167" t="s">
        <v>281</v>
      </c>
      <c r="V22" s="168"/>
      <c r="W22" s="168"/>
      <c r="X22" s="168"/>
      <c r="Y22" s="168"/>
      <c r="Z22" s="169"/>
      <c r="AA22" s="39">
        <f>IF(O22="",0,IF(AND(U21="○",O22&lt;54),0,IF(AND(U21="○",O22&gt;=54),3*ROUNDUP((O22-53)/12,0),3*ROUNDUP(O22/12,0))))</f>
        <v>0</v>
      </c>
    </row>
    <row r="23" spans="1:27" ht="44.25" customHeight="1">
      <c r="A23" s="37" t="s">
        <v>282</v>
      </c>
      <c r="B23" s="96" t="s">
        <v>283</v>
      </c>
      <c r="C23" s="96"/>
      <c r="D23" s="96"/>
      <c r="E23" s="96"/>
      <c r="F23" s="96"/>
      <c r="G23" s="96"/>
      <c r="H23" s="38">
        <v>1</v>
      </c>
      <c r="I23" s="72"/>
      <c r="J23" s="132" t="s">
        <v>284</v>
      </c>
      <c r="K23" s="132"/>
      <c r="L23" s="132"/>
      <c r="M23" s="132"/>
      <c r="N23" s="132"/>
      <c r="O23" s="72"/>
      <c r="P23" s="132" t="s">
        <v>285</v>
      </c>
      <c r="Q23" s="132"/>
      <c r="R23" s="132"/>
      <c r="S23" s="132"/>
      <c r="T23" s="132"/>
      <c r="U23" s="72"/>
      <c r="V23" s="133" t="s">
        <v>286</v>
      </c>
      <c r="W23" s="134"/>
      <c r="X23" s="134"/>
      <c r="Y23" s="134"/>
      <c r="Z23" s="135"/>
      <c r="AA23" s="39" t="str">
        <f>IF(AND(I23="",O23="",U23=""),"─",IF(AND(U23="",O23=""),H23,IF(U23="",H23*3,H23*5)))</f>
        <v>─</v>
      </c>
    </row>
    <row r="24" spans="1:27" ht="30" customHeight="1">
      <c r="A24" s="37" t="s">
        <v>287</v>
      </c>
      <c r="B24" s="96" t="s">
        <v>288</v>
      </c>
      <c r="C24" s="96"/>
      <c r="D24" s="96"/>
      <c r="E24" s="96"/>
      <c r="F24" s="96"/>
      <c r="G24" s="96"/>
      <c r="H24" s="38">
        <v>2</v>
      </c>
      <c r="I24" s="72"/>
      <c r="J24" s="132" t="s">
        <v>289</v>
      </c>
      <c r="K24" s="132"/>
      <c r="L24" s="132"/>
      <c r="M24" s="132"/>
      <c r="N24" s="132"/>
      <c r="O24" s="72"/>
      <c r="P24" s="132" t="s">
        <v>290</v>
      </c>
      <c r="Q24" s="132"/>
      <c r="R24" s="132"/>
      <c r="S24" s="132"/>
      <c r="T24" s="132"/>
      <c r="U24" s="72"/>
      <c r="V24" s="133" t="s">
        <v>291</v>
      </c>
      <c r="W24" s="134"/>
      <c r="X24" s="134"/>
      <c r="Y24" s="134"/>
      <c r="Z24" s="135"/>
      <c r="AA24" s="39" t="str">
        <f>IF(AND(I24="",O24="",U24=""),"─",IF(AND(U24="",O24=""),H24,IF(U24="",H24*3,H24*5)))</f>
        <v>─</v>
      </c>
    </row>
    <row r="25" spans="1:27" ht="30" customHeight="1">
      <c r="A25" s="163" t="s">
        <v>292</v>
      </c>
      <c r="B25" s="144" t="s">
        <v>293</v>
      </c>
      <c r="C25" s="145"/>
      <c r="D25" s="145"/>
      <c r="E25" s="145"/>
      <c r="F25" s="145"/>
      <c r="G25" s="146"/>
      <c r="H25" s="38">
        <v>3</v>
      </c>
      <c r="I25" s="72"/>
      <c r="J25" s="132" t="s">
        <v>294</v>
      </c>
      <c r="K25" s="132"/>
      <c r="L25" s="132"/>
      <c r="M25" s="132"/>
      <c r="N25" s="132"/>
      <c r="O25" s="72"/>
      <c r="P25" s="132" t="s">
        <v>295</v>
      </c>
      <c r="Q25" s="132"/>
      <c r="R25" s="132"/>
      <c r="S25" s="132"/>
      <c r="T25" s="132"/>
      <c r="U25" s="72"/>
      <c r="V25" s="133" t="s">
        <v>296</v>
      </c>
      <c r="W25" s="134"/>
      <c r="X25" s="134"/>
      <c r="Y25" s="134"/>
      <c r="Z25" s="135"/>
      <c r="AA25" s="39" t="str">
        <f>IF(AND(I25="",O25="",U25=""),"─",IF(AND(U25="",O25=""),H25,IF(U25="",H25*3,H25*5)))</f>
        <v>─</v>
      </c>
    </row>
    <row r="26" spans="1:27" ht="30" customHeight="1">
      <c r="A26" s="113"/>
      <c r="B26" s="150"/>
      <c r="C26" s="151"/>
      <c r="D26" s="151"/>
      <c r="E26" s="151"/>
      <c r="F26" s="151"/>
      <c r="G26" s="152"/>
      <c r="H26" s="160" t="s">
        <v>297</v>
      </c>
      <c r="I26" s="161"/>
      <c r="J26" s="161"/>
      <c r="K26" s="161"/>
      <c r="L26" s="161"/>
      <c r="M26" s="161"/>
      <c r="N26" s="162"/>
      <c r="O26" s="73"/>
      <c r="P26" s="164" t="s">
        <v>150</v>
      </c>
      <c r="Q26" s="165"/>
      <c r="R26" s="165"/>
      <c r="S26" s="165"/>
      <c r="T26" s="166"/>
      <c r="U26" s="167" t="s">
        <v>281</v>
      </c>
      <c r="V26" s="168"/>
      <c r="W26" s="168"/>
      <c r="X26" s="168"/>
      <c r="Y26" s="168"/>
      <c r="Z26" s="169"/>
      <c r="AA26" s="39">
        <f>IF(O26="",0,IF(AND(U25="○",O26&lt;13),0,IF(AND(U25="○",O26&gt;=13),3*ROUNDUP((O26-12)/3,0),3*ROUNDUP(O26/3,0))))</f>
        <v>0</v>
      </c>
    </row>
    <row r="27" spans="1:27" ht="48.75" customHeight="1">
      <c r="A27" s="37" t="s">
        <v>298</v>
      </c>
      <c r="B27" s="96" t="s">
        <v>299</v>
      </c>
      <c r="C27" s="96"/>
      <c r="D27" s="96"/>
      <c r="E27" s="96"/>
      <c r="F27" s="96"/>
      <c r="G27" s="96"/>
      <c r="H27" s="38">
        <v>2</v>
      </c>
      <c r="I27" s="72"/>
      <c r="J27" s="132" t="s">
        <v>300</v>
      </c>
      <c r="K27" s="132"/>
      <c r="L27" s="132"/>
      <c r="M27" s="132"/>
      <c r="N27" s="132"/>
      <c r="O27" s="72"/>
      <c r="P27" s="132" t="s">
        <v>301</v>
      </c>
      <c r="Q27" s="132"/>
      <c r="R27" s="132"/>
      <c r="S27" s="132"/>
      <c r="T27" s="132"/>
      <c r="U27" s="72"/>
      <c r="V27" s="133" t="s">
        <v>302</v>
      </c>
      <c r="W27" s="134"/>
      <c r="X27" s="134"/>
      <c r="Y27" s="134"/>
      <c r="Z27" s="135"/>
      <c r="AA27" s="39" t="str">
        <f>IF(AND(I27="",O27="",U27=""),"─",IF(AND(U27="",O27=""),H27,IF(U27="",H27*3,H27*5)))</f>
        <v>─</v>
      </c>
    </row>
    <row r="28" spans="1:27" ht="30" customHeight="1">
      <c r="A28" s="37" t="s">
        <v>303</v>
      </c>
      <c r="B28" s="96" t="s">
        <v>304</v>
      </c>
      <c r="C28" s="96"/>
      <c r="D28" s="96"/>
      <c r="E28" s="96"/>
      <c r="F28" s="96"/>
      <c r="G28" s="96"/>
      <c r="H28" s="38">
        <v>3</v>
      </c>
      <c r="I28" s="41"/>
      <c r="J28" s="42"/>
      <c r="K28" s="42"/>
      <c r="L28" s="42"/>
      <c r="M28" s="42"/>
      <c r="N28" s="42"/>
      <c r="O28" s="42"/>
      <c r="P28" s="42"/>
      <c r="Q28" s="42"/>
      <c r="R28" s="43" t="s">
        <v>305</v>
      </c>
      <c r="S28" s="74"/>
      <c r="T28" s="44" t="s">
        <v>306</v>
      </c>
      <c r="U28" s="44"/>
      <c r="V28" s="42"/>
      <c r="W28" s="42"/>
      <c r="X28" s="42"/>
      <c r="Y28" s="42"/>
      <c r="Z28" s="45"/>
      <c r="AA28" s="39" t="str">
        <f t="shared" ref="AA28:AA33" si="1">IF(S28="","─",S28*H28)</f>
        <v>─</v>
      </c>
    </row>
    <row r="29" spans="1:27" ht="30" customHeight="1">
      <c r="A29" s="37" t="s">
        <v>307</v>
      </c>
      <c r="B29" s="96" t="s">
        <v>308</v>
      </c>
      <c r="C29" s="96"/>
      <c r="D29" s="96"/>
      <c r="E29" s="96"/>
      <c r="F29" s="96"/>
      <c r="G29" s="96"/>
      <c r="H29" s="38">
        <v>2</v>
      </c>
      <c r="I29" s="41"/>
      <c r="J29" s="42"/>
      <c r="K29" s="42"/>
      <c r="L29" s="42"/>
      <c r="M29" s="42"/>
      <c r="N29" s="42"/>
      <c r="O29" s="42"/>
      <c r="P29" s="42"/>
      <c r="Q29" s="42"/>
      <c r="R29" s="43" t="s">
        <v>305</v>
      </c>
      <c r="S29" s="74"/>
      <c r="T29" s="44" t="s">
        <v>306</v>
      </c>
      <c r="U29" s="44"/>
      <c r="V29" s="42"/>
      <c r="W29" s="42"/>
      <c r="X29" s="42"/>
      <c r="Y29" s="42"/>
      <c r="Z29" s="45"/>
      <c r="AA29" s="39" t="str">
        <f t="shared" si="1"/>
        <v>─</v>
      </c>
    </row>
    <row r="30" spans="1:27" ht="20.100000000000001" customHeight="1">
      <c r="A30" s="37" t="s">
        <v>309</v>
      </c>
      <c r="B30" s="96" t="s">
        <v>310</v>
      </c>
      <c r="C30" s="96"/>
      <c r="D30" s="96"/>
      <c r="E30" s="96"/>
      <c r="F30" s="96"/>
      <c r="G30" s="96"/>
      <c r="H30" s="38">
        <v>5</v>
      </c>
      <c r="I30" s="41"/>
      <c r="J30" s="42"/>
      <c r="K30" s="42"/>
      <c r="L30" s="42"/>
      <c r="M30" s="42"/>
      <c r="N30" s="42"/>
      <c r="O30" s="42"/>
      <c r="P30" s="42"/>
      <c r="Q30" s="42"/>
      <c r="R30" s="43" t="s">
        <v>305</v>
      </c>
      <c r="S30" s="74"/>
      <c r="T30" s="44" t="s">
        <v>306</v>
      </c>
      <c r="U30" s="44"/>
      <c r="V30" s="42"/>
      <c r="W30" s="42"/>
      <c r="X30" s="42"/>
      <c r="Y30" s="42"/>
      <c r="Z30" s="45"/>
      <c r="AA30" s="39" t="str">
        <f t="shared" si="1"/>
        <v>─</v>
      </c>
    </row>
    <row r="31" spans="1:27" ht="30" customHeight="1">
      <c r="A31" s="37" t="s">
        <v>311</v>
      </c>
      <c r="B31" s="86" t="s">
        <v>312</v>
      </c>
      <c r="C31" s="139"/>
      <c r="D31" s="139"/>
      <c r="E31" s="139"/>
      <c r="F31" s="139"/>
      <c r="G31" s="140"/>
      <c r="H31" s="38">
        <v>2</v>
      </c>
      <c r="I31" s="41"/>
      <c r="J31" s="42"/>
      <c r="K31" s="42"/>
      <c r="L31" s="42"/>
      <c r="M31" s="42"/>
      <c r="N31" s="42"/>
      <c r="O31" s="42"/>
      <c r="P31" s="42"/>
      <c r="Q31" s="42"/>
      <c r="R31" s="43" t="s">
        <v>305</v>
      </c>
      <c r="S31" s="74"/>
      <c r="T31" s="44" t="s">
        <v>306</v>
      </c>
      <c r="U31" s="44"/>
      <c r="V31" s="42"/>
      <c r="W31" s="42"/>
      <c r="X31" s="42"/>
      <c r="Y31" s="42"/>
      <c r="Z31" s="45"/>
      <c r="AA31" s="39" t="str">
        <f t="shared" si="1"/>
        <v>─</v>
      </c>
    </row>
    <row r="32" spans="1:27" ht="42.75" customHeight="1">
      <c r="A32" s="37" t="s">
        <v>313</v>
      </c>
      <c r="B32" s="86" t="s">
        <v>314</v>
      </c>
      <c r="C32" s="139"/>
      <c r="D32" s="139"/>
      <c r="E32" s="139"/>
      <c r="F32" s="139"/>
      <c r="G32" s="140"/>
      <c r="H32" s="38">
        <v>1</v>
      </c>
      <c r="I32" s="41"/>
      <c r="J32" s="42"/>
      <c r="K32" s="42"/>
      <c r="L32" s="42"/>
      <c r="M32" s="42"/>
      <c r="N32" s="42"/>
      <c r="O32" s="42"/>
      <c r="P32" s="42"/>
      <c r="Q32" s="42"/>
      <c r="R32" s="43" t="s">
        <v>315</v>
      </c>
      <c r="S32" s="74"/>
      <c r="T32" s="44" t="s">
        <v>316</v>
      </c>
      <c r="U32" s="44"/>
      <c r="V32" s="42"/>
      <c r="W32" s="42"/>
      <c r="X32" s="42"/>
      <c r="Y32" s="42"/>
      <c r="Z32" s="45"/>
      <c r="AA32" s="39" t="str">
        <f t="shared" si="1"/>
        <v>─</v>
      </c>
    </row>
    <row r="33" spans="1:27" ht="42.75" customHeight="1">
      <c r="A33" s="37" t="s">
        <v>317</v>
      </c>
      <c r="B33" s="96" t="s">
        <v>318</v>
      </c>
      <c r="C33" s="96"/>
      <c r="D33" s="96"/>
      <c r="E33" s="96"/>
      <c r="F33" s="96"/>
      <c r="G33" s="96"/>
      <c r="H33" s="38">
        <v>2</v>
      </c>
      <c r="I33" s="41"/>
      <c r="J33" s="42"/>
      <c r="K33" s="42"/>
      <c r="L33" s="42"/>
      <c r="M33" s="42"/>
      <c r="N33" s="42"/>
      <c r="O33" s="42"/>
      <c r="P33" s="42"/>
      <c r="Q33" s="42"/>
      <c r="R33" s="43" t="s">
        <v>305</v>
      </c>
      <c r="S33" s="74"/>
      <c r="T33" s="44" t="s">
        <v>306</v>
      </c>
      <c r="U33" s="44"/>
      <c r="V33" s="42"/>
      <c r="W33" s="42"/>
      <c r="X33" s="42"/>
      <c r="Y33" s="42"/>
      <c r="Z33" s="45"/>
      <c r="AA33" s="39" t="str">
        <f t="shared" si="1"/>
        <v>─</v>
      </c>
    </row>
    <row r="34" spans="1:27" ht="30" customHeight="1">
      <c r="A34" s="46" t="s">
        <v>319</v>
      </c>
      <c r="B34" s="96" t="s">
        <v>320</v>
      </c>
      <c r="C34" s="96"/>
      <c r="D34" s="96"/>
      <c r="E34" s="96"/>
      <c r="F34" s="96"/>
      <c r="G34" s="96"/>
      <c r="H34" s="38">
        <v>5</v>
      </c>
      <c r="I34" s="72"/>
      <c r="J34" s="132" t="s">
        <v>321</v>
      </c>
      <c r="K34" s="132"/>
      <c r="L34" s="132"/>
      <c r="M34" s="132"/>
      <c r="N34" s="132"/>
      <c r="O34" s="40"/>
      <c r="P34" s="159"/>
      <c r="Q34" s="159"/>
      <c r="R34" s="159"/>
      <c r="S34" s="159"/>
      <c r="T34" s="159"/>
      <c r="U34" s="40"/>
      <c r="V34" s="136"/>
      <c r="W34" s="137"/>
      <c r="X34" s="137"/>
      <c r="Y34" s="137"/>
      <c r="Z34" s="138"/>
      <c r="AA34" s="39" t="str">
        <f>IF(AND(I34="",O34="",U34=""),"─",IF(AND(U34="",O34=""),H34,IF(U34="",H34*3,H34*5)))</f>
        <v>─</v>
      </c>
    </row>
    <row r="35" spans="1:27" ht="20.100000000000001" customHeight="1">
      <c r="A35" s="46" t="s">
        <v>322</v>
      </c>
      <c r="B35" s="96" t="s">
        <v>323</v>
      </c>
      <c r="C35" s="96"/>
      <c r="D35" s="96"/>
      <c r="E35" s="96"/>
      <c r="F35" s="96"/>
      <c r="G35" s="96"/>
      <c r="H35" s="38">
        <v>2</v>
      </c>
      <c r="I35" s="72"/>
      <c r="J35" s="132" t="s">
        <v>324</v>
      </c>
      <c r="K35" s="132"/>
      <c r="L35" s="132"/>
      <c r="M35" s="132"/>
      <c r="N35" s="132"/>
      <c r="O35" s="40"/>
      <c r="P35" s="159"/>
      <c r="Q35" s="159"/>
      <c r="R35" s="159"/>
      <c r="S35" s="159"/>
      <c r="T35" s="159"/>
      <c r="U35" s="72"/>
      <c r="V35" s="133" t="s">
        <v>325</v>
      </c>
      <c r="W35" s="134"/>
      <c r="X35" s="134"/>
      <c r="Y35" s="134"/>
      <c r="Z35" s="135"/>
      <c r="AA35" s="39" t="str">
        <f>IF(AND(I35="",O35="",U35=""),"─",IF(AND(U35="",O35=""),H35,IF(U35="",H35*3,H35*5)))</f>
        <v>─</v>
      </c>
    </row>
    <row r="36" spans="1:27" ht="20.100000000000001" customHeight="1">
      <c r="A36" s="86" t="s">
        <v>326</v>
      </c>
      <c r="B36" s="139"/>
      <c r="C36" s="139"/>
      <c r="D36" s="139"/>
      <c r="E36" s="139"/>
      <c r="F36" s="139"/>
      <c r="G36" s="139"/>
      <c r="H36" s="139"/>
      <c r="I36" s="139"/>
      <c r="J36" s="139"/>
      <c r="K36" s="139"/>
      <c r="L36" s="139"/>
      <c r="M36" s="139"/>
      <c r="N36" s="139"/>
      <c r="O36" s="139"/>
      <c r="P36" s="139"/>
      <c r="Q36" s="139"/>
      <c r="R36" s="139"/>
      <c r="S36" s="139"/>
      <c r="T36" s="139"/>
      <c r="U36" s="139"/>
      <c r="V36" s="139"/>
      <c r="W36" s="139"/>
      <c r="X36" s="139"/>
      <c r="Y36" s="139"/>
      <c r="Z36" s="140"/>
      <c r="AA36" s="47">
        <f>SUM(AA14:AA35)</f>
        <v>0</v>
      </c>
    </row>
    <row r="37" spans="1:27" ht="20.100000000000001" customHeight="1">
      <c r="A37" s="48"/>
    </row>
  </sheetData>
  <sheetProtection sheet="1" selectLockedCells="1"/>
  <mergeCells count="101">
    <mergeCell ref="V18:Z18"/>
    <mergeCell ref="V17:Z17"/>
    <mergeCell ref="A2:G2"/>
    <mergeCell ref="H2:N2"/>
    <mergeCell ref="O1:T1"/>
    <mergeCell ref="O2:T2"/>
    <mergeCell ref="U1:AA1"/>
    <mergeCell ref="U2:AA2"/>
    <mergeCell ref="H1:N1"/>
    <mergeCell ref="D1:G1"/>
    <mergeCell ref="A4:AA4"/>
    <mergeCell ref="A9:AA9"/>
    <mergeCell ref="A6:G6"/>
    <mergeCell ref="A7:G7"/>
    <mergeCell ref="J13:L13"/>
    <mergeCell ref="P13:R13"/>
    <mergeCell ref="V13:X13"/>
    <mergeCell ref="I11:AA11"/>
    <mergeCell ref="I12:N12"/>
    <mergeCell ref="O12:T12"/>
    <mergeCell ref="U12:Z12"/>
    <mergeCell ref="H8:N8"/>
    <mergeCell ref="O8:T8"/>
    <mergeCell ref="B18:G18"/>
    <mergeCell ref="A25:A26"/>
    <mergeCell ref="B25:G26"/>
    <mergeCell ref="H26:N26"/>
    <mergeCell ref="P26:T26"/>
    <mergeCell ref="A21:A22"/>
    <mergeCell ref="B21:G22"/>
    <mergeCell ref="P22:T22"/>
    <mergeCell ref="U22:Z22"/>
    <mergeCell ref="V21:Z21"/>
    <mergeCell ref="V23:Z23"/>
    <mergeCell ref="V24:Z24"/>
    <mergeCell ref="U26:Z26"/>
    <mergeCell ref="A36:Z36"/>
    <mergeCell ref="B34:G34"/>
    <mergeCell ref="J34:N34"/>
    <mergeCell ref="P34:T34"/>
    <mergeCell ref="V34:Z34"/>
    <mergeCell ref="B35:G35"/>
    <mergeCell ref="J35:N35"/>
    <mergeCell ref="P35:T35"/>
    <mergeCell ref="V35:Z35"/>
    <mergeCell ref="B29:G29"/>
    <mergeCell ref="B30:G30"/>
    <mergeCell ref="B33:G33"/>
    <mergeCell ref="B27:G27"/>
    <mergeCell ref="J27:N27"/>
    <mergeCell ref="B31:G31"/>
    <mergeCell ref="B32:G32"/>
    <mergeCell ref="B28:G28"/>
    <mergeCell ref="P27:T27"/>
    <mergeCell ref="V20:Z20"/>
    <mergeCell ref="V19:Z19"/>
    <mergeCell ref="V27:Z27"/>
    <mergeCell ref="J25:N25"/>
    <mergeCell ref="P25:T25"/>
    <mergeCell ref="V25:Z25"/>
    <mergeCell ref="B24:G24"/>
    <mergeCell ref="J24:N24"/>
    <mergeCell ref="P24:T24"/>
    <mergeCell ref="B20:G20"/>
    <mergeCell ref="J20:N20"/>
    <mergeCell ref="P20:T20"/>
    <mergeCell ref="J18:N18"/>
    <mergeCell ref="P18:T18"/>
    <mergeCell ref="J21:N21"/>
    <mergeCell ref="P21:T21"/>
    <mergeCell ref="B23:G23"/>
    <mergeCell ref="J23:N23"/>
    <mergeCell ref="P23:T23"/>
    <mergeCell ref="H22:N22"/>
    <mergeCell ref="B19:G19"/>
    <mergeCell ref="J19:N19"/>
    <mergeCell ref="P19:T19"/>
    <mergeCell ref="B16:G16"/>
    <mergeCell ref="J16:N16"/>
    <mergeCell ref="P16:T16"/>
    <mergeCell ref="B17:G17"/>
    <mergeCell ref="J17:N17"/>
    <mergeCell ref="P17:T17"/>
    <mergeCell ref="V16:Z16"/>
    <mergeCell ref="V15:Z15"/>
    <mergeCell ref="H6:N6"/>
    <mergeCell ref="H7:AA7"/>
    <mergeCell ref="B14:G14"/>
    <mergeCell ref="J14:N14"/>
    <mergeCell ref="P14:T14"/>
    <mergeCell ref="V14:Z14"/>
    <mergeCell ref="B15:G15"/>
    <mergeCell ref="J15:N15"/>
    <mergeCell ref="P15:T15"/>
    <mergeCell ref="A11:G13"/>
    <mergeCell ref="H11:H13"/>
    <mergeCell ref="AA12:AA13"/>
    <mergeCell ref="U8:AA8"/>
    <mergeCell ref="U6:AA6"/>
    <mergeCell ref="O6:T6"/>
    <mergeCell ref="A8:G8"/>
  </mergeCells>
  <phoneticPr fontId="2"/>
  <dataValidations count="1">
    <dataValidation type="list" allowBlank="1" showInputMessage="1" showErrorMessage="1" sqref="I14:I17 O14:O21 U14 U16:U21 I20:I21 I23:I25 O23:O25 U23:U25 I27 O27 U27 I34:I35 U35" xr:uid="{C5CF5251-8C09-464C-95A6-6676B79ADB04}">
      <formula1>"○"</formula1>
    </dataValidation>
  </dataValidations>
  <printOptions horizontalCentered="1"/>
  <pageMargins left="0.78740157480314965" right="0.51181102362204722" top="0.59055118110236227" bottom="0.19685039370078741" header="0.51181102362204722" footer="0.31496062992125984"/>
  <pageSetup paperSize="9" scale="87" orientation="portrait" r:id="rId1"/>
  <headerFooter alignWithMargins="0"/>
  <ignoredErrors>
    <ignoredError sqref="AA26" formula="1"/>
  </ignoredError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30"/>
  <sheetViews>
    <sheetView view="pageBreakPreview" zoomScaleNormal="85" zoomScaleSheetLayoutView="100" workbookViewId="0">
      <selection activeCell="I14" sqref="I14"/>
    </sheetView>
  </sheetViews>
  <sheetFormatPr defaultColWidth="3.6640625" defaultRowHeight="20.100000000000001" customHeight="1"/>
  <cols>
    <col min="1" max="1" width="2.88671875" style="7" bestFit="1" customWidth="1"/>
    <col min="2" max="2" width="3.6640625" style="7"/>
    <col min="3" max="3" width="3.6640625" style="7" customWidth="1"/>
    <col min="4" max="7" width="3.6640625" style="7"/>
    <col min="8" max="9" width="3.6640625" style="7" customWidth="1"/>
    <col min="10" max="12" width="3.6640625" style="7"/>
    <col min="13" max="13" width="3.6640625" style="7" customWidth="1"/>
    <col min="14" max="18" width="3.6640625" style="7"/>
    <col min="19" max="19" width="3.6640625" style="7" customWidth="1"/>
    <col min="20" max="24" width="3.6640625" style="7"/>
    <col min="25" max="25" width="3.6640625" style="7" customWidth="1"/>
    <col min="26" max="26" width="3.6640625" style="7"/>
    <col min="27" max="27" width="4.6640625" style="7" customWidth="1"/>
    <col min="28" max="251" width="3.6640625" style="7"/>
    <col min="252" max="252" width="2.88671875" style="7" bestFit="1" customWidth="1"/>
    <col min="253" max="507" width="3.6640625" style="7"/>
    <col min="508" max="508" width="2.88671875" style="7" bestFit="1" customWidth="1"/>
    <col min="509" max="763" width="3.6640625" style="7"/>
    <col min="764" max="764" width="2.88671875" style="7" bestFit="1" customWidth="1"/>
    <col min="765" max="1019" width="3.6640625" style="7"/>
    <col min="1020" max="1020" width="2.88671875" style="7" bestFit="1" customWidth="1"/>
    <col min="1021" max="1275" width="3.6640625" style="7"/>
    <col min="1276" max="1276" width="2.88671875" style="7" bestFit="1" customWidth="1"/>
    <col min="1277" max="1531" width="3.6640625" style="7"/>
    <col min="1532" max="1532" width="2.88671875" style="7" bestFit="1" customWidth="1"/>
    <col min="1533" max="1787" width="3.6640625" style="7"/>
    <col min="1788" max="1788" width="2.88671875" style="7" bestFit="1" customWidth="1"/>
    <col min="1789" max="2043" width="3.6640625" style="7"/>
    <col min="2044" max="2044" width="2.88671875" style="7" bestFit="1" customWidth="1"/>
    <col min="2045" max="2299" width="3.6640625" style="7"/>
    <col min="2300" max="2300" width="2.88671875" style="7" bestFit="1" customWidth="1"/>
    <col min="2301" max="2555" width="3.6640625" style="7"/>
    <col min="2556" max="2556" width="2.88671875" style="7" bestFit="1" customWidth="1"/>
    <col min="2557" max="2811" width="3.6640625" style="7"/>
    <col min="2812" max="2812" width="2.88671875" style="7" bestFit="1" customWidth="1"/>
    <col min="2813" max="3067" width="3.6640625" style="7"/>
    <col min="3068" max="3068" width="2.88671875" style="7" bestFit="1" customWidth="1"/>
    <col min="3069" max="3323" width="3.6640625" style="7"/>
    <col min="3324" max="3324" width="2.88671875" style="7" bestFit="1" customWidth="1"/>
    <col min="3325" max="3579" width="3.6640625" style="7"/>
    <col min="3580" max="3580" width="2.88671875" style="7" bestFit="1" customWidth="1"/>
    <col min="3581" max="3835" width="3.6640625" style="7"/>
    <col min="3836" max="3836" width="2.88671875" style="7" bestFit="1" customWidth="1"/>
    <col min="3837" max="4091" width="3.6640625" style="7"/>
    <col min="4092" max="4092" width="2.88671875" style="7" bestFit="1" customWidth="1"/>
    <col min="4093" max="4347" width="3.6640625" style="7"/>
    <col min="4348" max="4348" width="2.88671875" style="7" bestFit="1" customWidth="1"/>
    <col min="4349" max="4603" width="3.6640625" style="7"/>
    <col min="4604" max="4604" width="2.88671875" style="7" bestFit="1" customWidth="1"/>
    <col min="4605" max="4859" width="3.6640625" style="7"/>
    <col min="4860" max="4860" width="2.88671875" style="7" bestFit="1" customWidth="1"/>
    <col min="4861" max="5115" width="3.6640625" style="7"/>
    <col min="5116" max="5116" width="2.88671875" style="7" bestFit="1" customWidth="1"/>
    <col min="5117" max="5371" width="3.6640625" style="7"/>
    <col min="5372" max="5372" width="2.88671875" style="7" bestFit="1" customWidth="1"/>
    <col min="5373" max="5627" width="3.6640625" style="7"/>
    <col min="5628" max="5628" width="2.88671875" style="7" bestFit="1" customWidth="1"/>
    <col min="5629" max="5883" width="3.6640625" style="7"/>
    <col min="5884" max="5884" width="2.88671875" style="7" bestFit="1" customWidth="1"/>
    <col min="5885" max="6139" width="3.6640625" style="7"/>
    <col min="6140" max="6140" width="2.88671875" style="7" bestFit="1" customWidth="1"/>
    <col min="6141" max="6395" width="3.6640625" style="7"/>
    <col min="6396" max="6396" width="2.88671875" style="7" bestFit="1" customWidth="1"/>
    <col min="6397" max="6651" width="3.6640625" style="7"/>
    <col min="6652" max="6652" width="2.88671875" style="7" bestFit="1" customWidth="1"/>
    <col min="6653" max="6907" width="3.6640625" style="7"/>
    <col min="6908" max="6908" width="2.88671875" style="7" bestFit="1" customWidth="1"/>
    <col min="6909" max="7163" width="3.6640625" style="7"/>
    <col min="7164" max="7164" width="2.88671875" style="7" bestFit="1" customWidth="1"/>
    <col min="7165" max="7419" width="3.6640625" style="7"/>
    <col min="7420" max="7420" width="2.88671875" style="7" bestFit="1" customWidth="1"/>
    <col min="7421" max="7675" width="3.6640625" style="7"/>
    <col min="7676" max="7676" width="2.88671875" style="7" bestFit="1" customWidth="1"/>
    <col min="7677" max="7931" width="3.6640625" style="7"/>
    <col min="7932" max="7932" width="2.88671875" style="7" bestFit="1" customWidth="1"/>
    <col min="7933" max="8187" width="3.6640625" style="7"/>
    <col min="8188" max="8188" width="2.88671875" style="7" bestFit="1" customWidth="1"/>
    <col min="8189" max="8443" width="3.6640625" style="7"/>
    <col min="8444" max="8444" width="2.88671875" style="7" bestFit="1" customWidth="1"/>
    <col min="8445" max="8699" width="3.6640625" style="7"/>
    <col min="8700" max="8700" width="2.88671875" style="7" bestFit="1" customWidth="1"/>
    <col min="8701" max="8955" width="3.6640625" style="7"/>
    <col min="8956" max="8956" width="2.88671875" style="7" bestFit="1" customWidth="1"/>
    <col min="8957" max="9211" width="3.6640625" style="7"/>
    <col min="9212" max="9212" width="2.88671875" style="7" bestFit="1" customWidth="1"/>
    <col min="9213" max="9467" width="3.6640625" style="7"/>
    <col min="9468" max="9468" width="2.88671875" style="7" bestFit="1" customWidth="1"/>
    <col min="9469" max="9723" width="3.6640625" style="7"/>
    <col min="9724" max="9724" width="2.88671875" style="7" bestFit="1" customWidth="1"/>
    <col min="9725" max="9979" width="3.6640625" style="7"/>
    <col min="9980" max="9980" width="2.88671875" style="7" bestFit="1" customWidth="1"/>
    <col min="9981" max="10235" width="3.6640625" style="7"/>
    <col min="10236" max="10236" width="2.88671875" style="7" bestFit="1" customWidth="1"/>
    <col min="10237" max="10491" width="3.6640625" style="7"/>
    <col min="10492" max="10492" width="2.88671875" style="7" bestFit="1" customWidth="1"/>
    <col min="10493" max="10747" width="3.6640625" style="7"/>
    <col min="10748" max="10748" width="2.88671875" style="7" bestFit="1" customWidth="1"/>
    <col min="10749" max="11003" width="3.6640625" style="7"/>
    <col min="11004" max="11004" width="2.88671875" style="7" bestFit="1" customWidth="1"/>
    <col min="11005" max="11259" width="3.6640625" style="7"/>
    <col min="11260" max="11260" width="2.88671875" style="7" bestFit="1" customWidth="1"/>
    <col min="11261" max="11515" width="3.6640625" style="7"/>
    <col min="11516" max="11516" width="2.88671875" style="7" bestFit="1" customWidth="1"/>
    <col min="11517" max="11771" width="3.6640625" style="7"/>
    <col min="11772" max="11772" width="2.88671875" style="7" bestFit="1" customWidth="1"/>
    <col min="11773" max="12027" width="3.6640625" style="7"/>
    <col min="12028" max="12028" width="2.88671875" style="7" bestFit="1" customWidth="1"/>
    <col min="12029" max="12283" width="3.6640625" style="7"/>
    <col min="12284" max="12284" width="2.88671875" style="7" bestFit="1" customWidth="1"/>
    <col min="12285" max="12539" width="3.6640625" style="7"/>
    <col min="12540" max="12540" width="2.88671875" style="7" bestFit="1" customWidth="1"/>
    <col min="12541" max="12795" width="3.6640625" style="7"/>
    <col min="12796" max="12796" width="2.88671875" style="7" bestFit="1" customWidth="1"/>
    <col min="12797" max="13051" width="3.6640625" style="7"/>
    <col min="13052" max="13052" width="2.88671875" style="7" bestFit="1" customWidth="1"/>
    <col min="13053" max="13307" width="3.6640625" style="7"/>
    <col min="13308" max="13308" width="2.88671875" style="7" bestFit="1" customWidth="1"/>
    <col min="13309" max="13563" width="3.6640625" style="7"/>
    <col min="13564" max="13564" width="2.88671875" style="7" bestFit="1" customWidth="1"/>
    <col min="13565" max="13819" width="3.6640625" style="7"/>
    <col min="13820" max="13820" width="2.88671875" style="7" bestFit="1" customWidth="1"/>
    <col min="13821" max="14075" width="3.6640625" style="7"/>
    <col min="14076" max="14076" width="2.88671875" style="7" bestFit="1" customWidth="1"/>
    <col min="14077" max="14331" width="3.6640625" style="7"/>
    <col min="14332" max="14332" width="2.88671875" style="7" bestFit="1" customWidth="1"/>
    <col min="14333" max="14587" width="3.6640625" style="7"/>
    <col min="14588" max="14588" width="2.88671875" style="7" bestFit="1" customWidth="1"/>
    <col min="14589" max="14843" width="3.6640625" style="7"/>
    <col min="14844" max="14844" width="2.88671875" style="7" bestFit="1" customWidth="1"/>
    <col min="14845" max="15099" width="3.6640625" style="7"/>
    <col min="15100" max="15100" width="2.88671875" style="7" bestFit="1" customWidth="1"/>
    <col min="15101" max="15355" width="3.6640625" style="7"/>
    <col min="15356" max="15356" width="2.88671875" style="7" bestFit="1" customWidth="1"/>
    <col min="15357" max="15611" width="3.6640625" style="7"/>
    <col min="15612" max="15612" width="2.88671875" style="7" bestFit="1" customWidth="1"/>
    <col min="15613" max="15867" width="3.6640625" style="7"/>
    <col min="15868" max="15868" width="2.88671875" style="7" bestFit="1" customWidth="1"/>
    <col min="15869" max="16123" width="3.6640625" style="7"/>
    <col min="16124" max="16124" width="2.88671875" style="7" bestFit="1" customWidth="1"/>
    <col min="16125" max="16384" width="3.6640625" style="7"/>
  </cols>
  <sheetData>
    <row r="1" spans="1:27" ht="20.100000000000001" customHeight="1">
      <c r="A1" s="2" t="s">
        <v>327</v>
      </c>
      <c r="B1" s="2"/>
      <c r="C1" s="2"/>
      <c r="D1" s="114" t="s">
        <v>227</v>
      </c>
      <c r="E1" s="114"/>
      <c r="F1" s="114"/>
      <c r="G1" s="114"/>
      <c r="H1" s="114" t="str">
        <f>IF(治験経費1_経費算出基準!G1="","",治験経費1_経費算出基準!G1)</f>
        <v/>
      </c>
      <c r="I1" s="114"/>
      <c r="J1" s="114"/>
      <c r="K1" s="114"/>
      <c r="L1" s="114"/>
      <c r="M1" s="114"/>
      <c r="N1" s="114"/>
      <c r="O1" s="114" t="s">
        <v>137</v>
      </c>
      <c r="P1" s="114"/>
      <c r="Q1" s="114"/>
      <c r="R1" s="114"/>
      <c r="S1" s="114"/>
      <c r="T1" s="114"/>
      <c r="U1" s="114" t="str">
        <f>IF(治験経費1_経費算出基準!S1="","",治験経費1_経費算出基準!S1)</f>
        <v/>
      </c>
      <c r="V1" s="114"/>
      <c r="W1" s="114"/>
      <c r="X1" s="114"/>
      <c r="Y1" s="114"/>
      <c r="Z1" s="114"/>
      <c r="AA1" s="114"/>
    </row>
    <row r="2" spans="1:27" ht="20.100000000000001" customHeight="1">
      <c r="A2" s="96" t="s">
        <v>10</v>
      </c>
      <c r="B2" s="96"/>
      <c r="C2" s="96"/>
      <c r="D2" s="96"/>
      <c r="E2" s="96"/>
      <c r="F2" s="96"/>
      <c r="G2" s="96"/>
      <c r="H2" s="114" t="str">
        <f>IF(治験経費1_経費算出基準!G2="","",治験経費1_経費算出基準!G2)</f>
        <v/>
      </c>
      <c r="I2" s="114"/>
      <c r="J2" s="114"/>
      <c r="K2" s="114"/>
      <c r="L2" s="114"/>
      <c r="M2" s="114"/>
      <c r="N2" s="170"/>
      <c r="O2" s="114" t="s">
        <v>12</v>
      </c>
      <c r="P2" s="114"/>
      <c r="Q2" s="114"/>
      <c r="R2" s="114"/>
      <c r="S2" s="114"/>
      <c r="T2" s="114"/>
      <c r="U2" s="171" t="str">
        <f>IF(治験経費1_経費算出基準!S2="","",治験経費1_経費算出基準!S2)</f>
        <v>20xx/xx/xx</v>
      </c>
      <c r="V2" s="171"/>
      <c r="W2" s="171"/>
      <c r="X2" s="171"/>
      <c r="Y2" s="171"/>
      <c r="Z2" s="171"/>
      <c r="AA2" s="171"/>
    </row>
    <row r="3" spans="1:27" customFormat="1" ht="7.35" customHeight="1">
      <c r="A3" s="29"/>
      <c r="F3" s="30"/>
      <c r="G3" s="30"/>
    </row>
    <row r="4" spans="1:27" s="5" customFormat="1" ht="26.25" customHeight="1">
      <c r="A4" s="172" t="s">
        <v>328</v>
      </c>
      <c r="B4" s="172"/>
      <c r="C4" s="172"/>
      <c r="D4" s="172"/>
      <c r="E4" s="172"/>
      <c r="F4" s="172"/>
      <c r="G4" s="172"/>
      <c r="H4" s="172"/>
      <c r="I4" s="172"/>
      <c r="J4" s="172"/>
      <c r="K4" s="172"/>
      <c r="L4" s="172"/>
      <c r="M4" s="172"/>
      <c r="N4" s="172"/>
      <c r="O4" s="172"/>
      <c r="P4" s="172"/>
      <c r="Q4" s="172"/>
      <c r="R4" s="172"/>
      <c r="S4" s="172"/>
      <c r="T4" s="172"/>
      <c r="U4" s="172"/>
      <c r="V4" s="172"/>
      <c r="W4" s="172"/>
      <c r="X4" s="172"/>
      <c r="Y4" s="172"/>
      <c r="Z4" s="172"/>
      <c r="AA4" s="172"/>
    </row>
    <row r="5" spans="1:27" s="5" customFormat="1" ht="8.1" customHeight="1">
      <c r="A5" s="6"/>
      <c r="B5" s="6"/>
      <c r="C5" s="6"/>
      <c r="D5" s="6"/>
      <c r="E5" s="6"/>
      <c r="F5" s="6"/>
      <c r="G5" s="6"/>
      <c r="H5" s="6"/>
      <c r="I5" s="6"/>
      <c r="J5" s="6"/>
      <c r="K5" s="6"/>
      <c r="L5" s="6"/>
      <c r="M5" s="6"/>
      <c r="N5" s="6"/>
      <c r="O5" s="6"/>
      <c r="P5" s="6"/>
      <c r="Q5" s="6"/>
      <c r="R5" s="6"/>
      <c r="S5" s="6"/>
      <c r="T5" s="6"/>
      <c r="U5" s="6"/>
      <c r="V5" s="6"/>
      <c r="W5" s="6"/>
      <c r="X5" s="6"/>
      <c r="Y5" s="6"/>
      <c r="Z5" s="6"/>
      <c r="AA5" s="6"/>
    </row>
    <row r="6" spans="1:27" ht="25.5" customHeight="1">
      <c r="A6" s="100" t="s">
        <v>140</v>
      </c>
      <c r="B6" s="100"/>
      <c r="C6" s="100"/>
      <c r="D6" s="100"/>
      <c r="E6" s="100"/>
      <c r="F6" s="100"/>
      <c r="G6" s="100"/>
      <c r="H6" s="96" t="str">
        <f>IF(治験経費1_経費算出基準!G6="","",治験経費1_経費算出基準!G6)</f>
        <v/>
      </c>
      <c r="I6" s="96"/>
      <c r="J6" s="96"/>
      <c r="K6" s="96"/>
      <c r="L6" s="96"/>
      <c r="M6" s="96"/>
      <c r="N6" s="96"/>
      <c r="O6" s="103" t="s">
        <v>141</v>
      </c>
      <c r="P6" s="103"/>
      <c r="Q6" s="103"/>
      <c r="R6" s="103"/>
      <c r="S6" s="103"/>
      <c r="T6" s="103"/>
      <c r="U6" s="103" t="str">
        <f>IF(治験経費1_経費算出基準!S6="","",治験経費1_経費算出基準!S6)</f>
        <v/>
      </c>
      <c r="V6" s="103"/>
      <c r="W6" s="103"/>
      <c r="X6" s="103"/>
      <c r="Y6" s="103"/>
      <c r="Z6" s="103"/>
      <c r="AA6" s="103"/>
    </row>
    <row r="7" spans="1:27" ht="34.5" customHeight="1">
      <c r="A7" s="96" t="s">
        <v>142</v>
      </c>
      <c r="B7" s="96"/>
      <c r="C7" s="96"/>
      <c r="D7" s="96"/>
      <c r="E7" s="96"/>
      <c r="F7" s="96"/>
      <c r="G7" s="96"/>
      <c r="H7" s="197" t="str">
        <f>IF(治験経費1_経費算出基準!G7="","",治験経費1_経費算出基準!G7)</f>
        <v/>
      </c>
      <c r="I7" s="197"/>
      <c r="J7" s="197"/>
      <c r="K7" s="197"/>
      <c r="L7" s="197"/>
      <c r="M7" s="197"/>
      <c r="N7" s="197"/>
      <c r="O7" s="197"/>
      <c r="P7" s="197"/>
      <c r="Q7" s="197"/>
      <c r="R7" s="197"/>
      <c r="S7" s="197"/>
      <c r="T7" s="197"/>
      <c r="U7" s="197"/>
      <c r="V7" s="197"/>
      <c r="W7" s="197"/>
      <c r="X7" s="197"/>
      <c r="Y7" s="197"/>
      <c r="Z7" s="197"/>
      <c r="AA7" s="197"/>
    </row>
    <row r="8" spans="1:27" ht="25.5" customHeight="1">
      <c r="A8" s="86" t="s">
        <v>143</v>
      </c>
      <c r="B8" s="139"/>
      <c r="C8" s="139"/>
      <c r="D8" s="139"/>
      <c r="E8" s="139"/>
      <c r="F8" s="139"/>
      <c r="G8" s="140"/>
      <c r="H8" s="86" t="str">
        <f>IF(治験経費1_経費算出基準!G8="","",治験経費1_経費算出基準!G8)</f>
        <v/>
      </c>
      <c r="I8" s="139"/>
      <c r="J8" s="139"/>
      <c r="K8" s="139"/>
      <c r="L8" s="139"/>
      <c r="M8" s="139"/>
      <c r="N8" s="140"/>
      <c r="O8" s="156" t="s">
        <v>230</v>
      </c>
      <c r="P8" s="157"/>
      <c r="Q8" s="157"/>
      <c r="R8" s="157"/>
      <c r="S8" s="157"/>
      <c r="T8" s="158"/>
      <c r="U8" s="156" t="str">
        <f>IF(治験経費1_経費算出基準!S8="","",治験経費1_経費算出基準!S8)</f>
        <v/>
      </c>
      <c r="V8" s="157"/>
      <c r="W8" s="157"/>
      <c r="X8" s="157"/>
      <c r="Y8" s="157"/>
      <c r="Z8" s="157"/>
      <c r="AA8" s="158"/>
    </row>
    <row r="9" spans="1:27" s="5" customFormat="1" ht="19.2">
      <c r="A9" s="202" t="s">
        <v>231</v>
      </c>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row>
    <row r="10" spans="1:27" ht="7.35" customHeight="1">
      <c r="A10" s="31"/>
      <c r="B10" s="31"/>
      <c r="C10" s="31"/>
      <c r="D10" s="31"/>
      <c r="E10" s="31"/>
      <c r="F10" s="31"/>
      <c r="G10" s="31"/>
      <c r="H10" s="32"/>
      <c r="I10" s="32"/>
      <c r="J10" s="32"/>
      <c r="K10" s="32"/>
      <c r="L10" s="32"/>
      <c r="M10" s="32"/>
      <c r="N10" s="32"/>
      <c r="O10" s="32"/>
      <c r="P10" s="32"/>
      <c r="Q10" s="32"/>
      <c r="R10" s="32"/>
      <c r="S10" s="32"/>
      <c r="T10" s="32"/>
      <c r="U10" s="32"/>
      <c r="V10" s="32"/>
      <c r="W10" s="32"/>
      <c r="X10" s="32"/>
      <c r="Y10" s="32"/>
      <c r="Z10" s="32"/>
      <c r="AA10" s="32"/>
    </row>
    <row r="11" spans="1:27" ht="19.5" customHeight="1">
      <c r="A11" s="144" t="s">
        <v>232</v>
      </c>
      <c r="B11" s="145"/>
      <c r="C11" s="145"/>
      <c r="D11" s="145"/>
      <c r="E11" s="145"/>
      <c r="F11" s="145"/>
      <c r="G11" s="146"/>
      <c r="H11" s="153" t="s">
        <v>233</v>
      </c>
      <c r="I11" s="156" t="s">
        <v>234</v>
      </c>
      <c r="J11" s="157"/>
      <c r="K11" s="157"/>
      <c r="L11" s="157"/>
      <c r="M11" s="157"/>
      <c r="N11" s="157"/>
      <c r="O11" s="157"/>
      <c r="P11" s="157"/>
      <c r="Q11" s="157"/>
      <c r="R11" s="157"/>
      <c r="S11" s="157"/>
      <c r="T11" s="157"/>
      <c r="U11" s="157"/>
      <c r="V11" s="157"/>
      <c r="W11" s="157"/>
      <c r="X11" s="157"/>
      <c r="Y11" s="157"/>
      <c r="Z11" s="157"/>
      <c r="AA11" s="158"/>
    </row>
    <row r="12" spans="1:27" ht="20.100000000000001" customHeight="1">
      <c r="A12" s="147"/>
      <c r="B12" s="148"/>
      <c r="C12" s="148"/>
      <c r="D12" s="148"/>
      <c r="E12" s="148"/>
      <c r="F12" s="148"/>
      <c r="G12" s="149"/>
      <c r="H12" s="153"/>
      <c r="I12" s="178" t="s">
        <v>235</v>
      </c>
      <c r="J12" s="179"/>
      <c r="K12" s="179"/>
      <c r="L12" s="179"/>
      <c r="M12" s="179"/>
      <c r="N12" s="180"/>
      <c r="O12" s="178" t="s">
        <v>236</v>
      </c>
      <c r="P12" s="179"/>
      <c r="Q12" s="179"/>
      <c r="R12" s="179"/>
      <c r="S12" s="179"/>
      <c r="T12" s="180"/>
      <c r="U12" s="178" t="s">
        <v>237</v>
      </c>
      <c r="V12" s="179"/>
      <c r="W12" s="179"/>
      <c r="X12" s="179"/>
      <c r="Y12" s="179"/>
      <c r="Z12" s="180"/>
      <c r="AA12" s="201" t="s">
        <v>238</v>
      </c>
    </row>
    <row r="13" spans="1:27" ht="20.100000000000001" customHeight="1">
      <c r="A13" s="150"/>
      <c r="B13" s="151"/>
      <c r="C13" s="151"/>
      <c r="D13" s="151"/>
      <c r="E13" s="151"/>
      <c r="F13" s="151"/>
      <c r="G13" s="152"/>
      <c r="H13" s="153"/>
      <c r="I13" s="33"/>
      <c r="J13" s="34"/>
      <c r="K13" s="34"/>
      <c r="L13" s="50" t="s">
        <v>329</v>
      </c>
      <c r="M13" s="34">
        <v>1</v>
      </c>
      <c r="N13" s="35" t="s">
        <v>240</v>
      </c>
      <c r="O13" s="36"/>
      <c r="P13" s="34"/>
      <c r="Q13" s="34"/>
      <c r="R13" s="50" t="s">
        <v>329</v>
      </c>
      <c r="S13" s="34">
        <v>2</v>
      </c>
      <c r="T13" s="35" t="s">
        <v>240</v>
      </c>
      <c r="U13" s="36"/>
      <c r="V13" s="34"/>
      <c r="W13" s="34"/>
      <c r="X13" s="50" t="s">
        <v>329</v>
      </c>
      <c r="Y13" s="34">
        <v>3</v>
      </c>
      <c r="Z13" s="35" t="s">
        <v>240</v>
      </c>
      <c r="AA13" s="201"/>
    </row>
    <row r="14" spans="1:27" ht="20.100000000000001" customHeight="1">
      <c r="A14" s="46" t="s">
        <v>241</v>
      </c>
      <c r="B14" s="103" t="s">
        <v>330</v>
      </c>
      <c r="C14" s="103"/>
      <c r="D14" s="103"/>
      <c r="E14" s="103"/>
      <c r="F14" s="103"/>
      <c r="G14" s="103"/>
      <c r="H14" s="38">
        <v>1</v>
      </c>
      <c r="I14" s="72"/>
      <c r="J14" s="181" t="s">
        <v>331</v>
      </c>
      <c r="K14" s="181"/>
      <c r="L14" s="181"/>
      <c r="M14" s="181"/>
      <c r="N14" s="181"/>
      <c r="O14" s="72"/>
      <c r="P14" s="181" t="s">
        <v>332</v>
      </c>
      <c r="Q14" s="181"/>
      <c r="R14" s="181"/>
      <c r="S14" s="181"/>
      <c r="T14" s="181"/>
      <c r="U14" s="72"/>
      <c r="V14" s="181" t="s">
        <v>333</v>
      </c>
      <c r="W14" s="181"/>
      <c r="X14" s="181"/>
      <c r="Y14" s="181"/>
      <c r="Z14" s="181"/>
      <c r="AA14" s="39" t="str">
        <f>IF(AND(I14="",O14="",U14=""),"─",IF(AND(U14="",O14=""),H14,IF(U14="",H14*2,H14*3)))</f>
        <v>─</v>
      </c>
    </row>
    <row r="15" spans="1:27" ht="20.100000000000001" customHeight="1">
      <c r="A15" s="46" t="s">
        <v>246</v>
      </c>
      <c r="B15" s="103" t="s">
        <v>334</v>
      </c>
      <c r="C15" s="103"/>
      <c r="D15" s="103"/>
      <c r="E15" s="103"/>
      <c r="F15" s="103"/>
      <c r="G15" s="103"/>
      <c r="H15" s="38">
        <v>2</v>
      </c>
      <c r="I15" s="72"/>
      <c r="J15" s="181" t="s">
        <v>258</v>
      </c>
      <c r="K15" s="181"/>
      <c r="L15" s="181"/>
      <c r="M15" s="181"/>
      <c r="N15" s="181"/>
      <c r="O15" s="72"/>
      <c r="P15" s="181" t="s">
        <v>259</v>
      </c>
      <c r="Q15" s="181"/>
      <c r="R15" s="181"/>
      <c r="S15" s="181"/>
      <c r="T15" s="181"/>
      <c r="U15" s="72"/>
      <c r="V15" s="181" t="s">
        <v>260</v>
      </c>
      <c r="W15" s="181"/>
      <c r="X15" s="181"/>
      <c r="Y15" s="181"/>
      <c r="Z15" s="181"/>
      <c r="AA15" s="39" t="str">
        <f>IF(AND(I15="",O15="",U15=""),"─",IF(AND(U15="",O15=""),H15,IF(U15="",H15*2,H15*3)))</f>
        <v>─</v>
      </c>
    </row>
    <row r="16" spans="1:27" ht="30" customHeight="1">
      <c r="A16" s="187" t="s">
        <v>251</v>
      </c>
      <c r="B16" s="178" t="s">
        <v>335</v>
      </c>
      <c r="C16" s="179"/>
      <c r="D16" s="179"/>
      <c r="E16" s="179"/>
      <c r="F16" s="179"/>
      <c r="G16" s="180"/>
      <c r="H16" s="38">
        <v>3</v>
      </c>
      <c r="I16" s="72"/>
      <c r="J16" s="181" t="s">
        <v>336</v>
      </c>
      <c r="K16" s="181"/>
      <c r="L16" s="181"/>
      <c r="M16" s="181"/>
      <c r="N16" s="181"/>
      <c r="O16" s="72"/>
      <c r="P16" s="181" t="s">
        <v>337</v>
      </c>
      <c r="Q16" s="181"/>
      <c r="R16" s="181"/>
      <c r="S16" s="181"/>
      <c r="T16" s="181"/>
      <c r="U16" s="72"/>
      <c r="V16" s="181" t="s">
        <v>278</v>
      </c>
      <c r="W16" s="181"/>
      <c r="X16" s="181"/>
      <c r="Y16" s="181"/>
      <c r="Z16" s="181"/>
      <c r="AA16" s="39" t="str">
        <f>IF(AND(I16="",O16="",U16=""),"─",IF(AND(U16="",O16=""),H16,IF(U16="",H16*2,H16*3)))</f>
        <v>─</v>
      </c>
    </row>
    <row r="17" spans="1:27" ht="30" customHeight="1">
      <c r="A17" s="188"/>
      <c r="B17" s="195"/>
      <c r="C17" s="177"/>
      <c r="D17" s="177"/>
      <c r="E17" s="177"/>
      <c r="F17" s="177"/>
      <c r="G17" s="196"/>
      <c r="H17" s="160" t="s">
        <v>279</v>
      </c>
      <c r="I17" s="161"/>
      <c r="J17" s="161"/>
      <c r="K17" s="161"/>
      <c r="L17" s="161"/>
      <c r="M17" s="161"/>
      <c r="N17" s="162"/>
      <c r="O17" s="73"/>
      <c r="P17" s="198" t="s">
        <v>280</v>
      </c>
      <c r="Q17" s="199"/>
      <c r="R17" s="199"/>
      <c r="S17" s="199"/>
      <c r="T17" s="200"/>
      <c r="U17" s="167" t="s">
        <v>281</v>
      </c>
      <c r="V17" s="168"/>
      <c r="W17" s="168"/>
      <c r="X17" s="168"/>
      <c r="Y17" s="168"/>
      <c r="Z17" s="169"/>
      <c r="AA17" s="39">
        <f>IF(O17="",0,IF(AND(U16="○",O17&lt;54),0,IF(AND(U16="○",O17&gt;=54),3*ROUNDUP((O17-53)/12,0),3*ROUNDUP(O17/12,0))))</f>
        <v>0</v>
      </c>
    </row>
    <row r="18" spans="1:27" ht="30" customHeight="1">
      <c r="A18" s="187" t="s">
        <v>256</v>
      </c>
      <c r="B18" s="189" t="s">
        <v>338</v>
      </c>
      <c r="C18" s="190"/>
      <c r="D18" s="190"/>
      <c r="E18" s="190"/>
      <c r="F18" s="190"/>
      <c r="G18" s="191"/>
      <c r="H18" s="38">
        <v>2</v>
      </c>
      <c r="I18" s="72"/>
      <c r="J18" s="181" t="s">
        <v>339</v>
      </c>
      <c r="K18" s="181"/>
      <c r="L18" s="181"/>
      <c r="M18" s="181"/>
      <c r="N18" s="181"/>
      <c r="O18" s="72"/>
      <c r="P18" s="181" t="s">
        <v>340</v>
      </c>
      <c r="Q18" s="181"/>
      <c r="R18" s="181"/>
      <c r="S18" s="181"/>
      <c r="T18" s="181"/>
      <c r="U18" s="72"/>
      <c r="V18" s="181" t="s">
        <v>341</v>
      </c>
      <c r="W18" s="181"/>
      <c r="X18" s="181"/>
      <c r="Y18" s="181"/>
      <c r="Z18" s="181"/>
      <c r="AA18" s="39" t="str">
        <f>IF(AND(I18="",O18="",U18=""),"─",IF(AND(U18="",O18=""),H18,IF(U18="",H18*2,H18*3)))</f>
        <v>─</v>
      </c>
    </row>
    <row r="19" spans="1:27" ht="30" customHeight="1">
      <c r="A19" s="188"/>
      <c r="B19" s="192"/>
      <c r="C19" s="193"/>
      <c r="D19" s="193"/>
      <c r="E19" s="193"/>
      <c r="F19" s="193"/>
      <c r="G19" s="194"/>
      <c r="H19" s="160" t="s">
        <v>342</v>
      </c>
      <c r="I19" s="161"/>
      <c r="J19" s="161"/>
      <c r="K19" s="161"/>
      <c r="L19" s="161"/>
      <c r="M19" s="161"/>
      <c r="N19" s="162"/>
      <c r="O19" s="73"/>
      <c r="P19" s="198" t="s">
        <v>150</v>
      </c>
      <c r="Q19" s="199"/>
      <c r="R19" s="199"/>
      <c r="S19" s="199"/>
      <c r="T19" s="200"/>
      <c r="U19" s="167" t="s">
        <v>281</v>
      </c>
      <c r="V19" s="168"/>
      <c r="W19" s="168"/>
      <c r="X19" s="168"/>
      <c r="Y19" s="168"/>
      <c r="Z19" s="169"/>
      <c r="AA19" s="39">
        <f>IF(O19="",0,IF(AND(U18="○",O19&lt;13),0,IF(AND(U18="○",O19&gt;=13),1*ROUNDUP((O19-12)/3,0),1*ROUNDUP(O19/3,0))))</f>
        <v>0</v>
      </c>
    </row>
    <row r="20" spans="1:27" ht="20.100000000000001" customHeight="1">
      <c r="A20" s="46" t="s">
        <v>343</v>
      </c>
      <c r="B20" s="160" t="s">
        <v>344</v>
      </c>
      <c r="C20" s="161"/>
      <c r="D20" s="161"/>
      <c r="E20" s="161"/>
      <c r="F20" s="161"/>
      <c r="G20" s="162"/>
      <c r="H20" s="38">
        <v>2</v>
      </c>
      <c r="I20" s="40"/>
      <c r="J20" s="184"/>
      <c r="K20" s="185"/>
      <c r="L20" s="185"/>
      <c r="M20" s="185"/>
      <c r="N20" s="186"/>
      <c r="O20" s="40"/>
      <c r="P20" s="184"/>
      <c r="Q20" s="185"/>
      <c r="R20" s="185"/>
      <c r="S20" s="185"/>
      <c r="T20" s="186"/>
      <c r="U20" s="72"/>
      <c r="V20" s="160" t="s">
        <v>321</v>
      </c>
      <c r="W20" s="161"/>
      <c r="X20" s="161"/>
      <c r="Y20" s="161"/>
      <c r="Z20" s="162"/>
      <c r="AA20" s="39" t="str">
        <f t="shared" ref="AA20:AA28" si="0">IF(AND(I20="",O20="",U20=""),"─",IF(AND(U20="",O20=""),H20,IF(U20="",H20*2,H20*3)))</f>
        <v>─</v>
      </c>
    </row>
    <row r="21" spans="1:27" ht="20.100000000000001" customHeight="1">
      <c r="A21" s="46" t="s">
        <v>345</v>
      </c>
      <c r="B21" s="181" t="s">
        <v>346</v>
      </c>
      <c r="C21" s="181"/>
      <c r="D21" s="181"/>
      <c r="E21" s="181"/>
      <c r="F21" s="181"/>
      <c r="G21" s="181"/>
      <c r="H21" s="38">
        <v>2</v>
      </c>
      <c r="I21" s="72"/>
      <c r="J21" s="181" t="s">
        <v>347</v>
      </c>
      <c r="K21" s="181"/>
      <c r="L21" s="181"/>
      <c r="M21" s="181"/>
      <c r="N21" s="181"/>
      <c r="O21" s="72"/>
      <c r="P21" s="181" t="s">
        <v>348</v>
      </c>
      <c r="Q21" s="181"/>
      <c r="R21" s="181"/>
      <c r="S21" s="181"/>
      <c r="T21" s="181"/>
      <c r="U21" s="72"/>
      <c r="V21" s="181" t="s">
        <v>349</v>
      </c>
      <c r="W21" s="181"/>
      <c r="X21" s="181"/>
      <c r="Y21" s="181"/>
      <c r="Z21" s="181"/>
      <c r="AA21" s="39" t="str">
        <f t="shared" si="0"/>
        <v>─</v>
      </c>
    </row>
    <row r="22" spans="1:27" ht="30" customHeight="1">
      <c r="A22" s="46" t="s">
        <v>269</v>
      </c>
      <c r="B22" s="181" t="s">
        <v>350</v>
      </c>
      <c r="C22" s="181"/>
      <c r="D22" s="181"/>
      <c r="E22" s="181"/>
      <c r="F22" s="181"/>
      <c r="G22" s="181"/>
      <c r="H22" s="38">
        <v>1</v>
      </c>
      <c r="I22" s="40"/>
      <c r="J22" s="182"/>
      <c r="K22" s="182"/>
      <c r="L22" s="182"/>
      <c r="M22" s="182"/>
      <c r="N22" s="182"/>
      <c r="O22" s="72"/>
      <c r="P22" s="183" t="s">
        <v>351</v>
      </c>
      <c r="Q22" s="183"/>
      <c r="R22" s="183"/>
      <c r="S22" s="183"/>
      <c r="T22" s="183"/>
      <c r="U22" s="72"/>
      <c r="V22" s="183" t="s">
        <v>352</v>
      </c>
      <c r="W22" s="183"/>
      <c r="X22" s="183"/>
      <c r="Y22" s="183"/>
      <c r="Z22" s="183"/>
      <c r="AA22" s="39" t="str">
        <f t="shared" si="0"/>
        <v>─</v>
      </c>
    </row>
    <row r="23" spans="1:27" ht="20.100000000000001" customHeight="1">
      <c r="A23" s="46" t="s">
        <v>274</v>
      </c>
      <c r="B23" s="181" t="s">
        <v>353</v>
      </c>
      <c r="C23" s="181"/>
      <c r="D23" s="181"/>
      <c r="E23" s="181"/>
      <c r="F23" s="181"/>
      <c r="G23" s="181"/>
      <c r="H23" s="38">
        <v>3</v>
      </c>
      <c r="I23" s="72"/>
      <c r="J23" s="181" t="s">
        <v>354</v>
      </c>
      <c r="K23" s="181"/>
      <c r="L23" s="181"/>
      <c r="M23" s="181"/>
      <c r="N23" s="181"/>
      <c r="O23" s="40"/>
      <c r="P23" s="182"/>
      <c r="Q23" s="182"/>
      <c r="R23" s="182"/>
      <c r="S23" s="182"/>
      <c r="T23" s="182"/>
      <c r="U23" s="40"/>
      <c r="V23" s="182"/>
      <c r="W23" s="182"/>
      <c r="X23" s="182"/>
      <c r="Y23" s="182"/>
      <c r="Z23" s="182"/>
      <c r="AA23" s="39" t="str">
        <f t="shared" si="0"/>
        <v>─</v>
      </c>
    </row>
    <row r="24" spans="1:27" ht="20.100000000000001" customHeight="1">
      <c r="A24" s="46" t="s">
        <v>282</v>
      </c>
      <c r="B24" s="181" t="s">
        <v>355</v>
      </c>
      <c r="C24" s="181"/>
      <c r="D24" s="181"/>
      <c r="E24" s="181"/>
      <c r="F24" s="181"/>
      <c r="G24" s="181"/>
      <c r="H24" s="38">
        <v>2</v>
      </c>
      <c r="I24" s="72"/>
      <c r="J24" s="181" t="s">
        <v>354</v>
      </c>
      <c r="K24" s="181"/>
      <c r="L24" s="181"/>
      <c r="M24" s="181"/>
      <c r="N24" s="181"/>
      <c r="O24" s="40"/>
      <c r="P24" s="182"/>
      <c r="Q24" s="182"/>
      <c r="R24" s="182"/>
      <c r="S24" s="182"/>
      <c r="T24" s="182"/>
      <c r="U24" s="40"/>
      <c r="V24" s="182"/>
      <c r="W24" s="182"/>
      <c r="X24" s="182"/>
      <c r="Y24" s="182"/>
      <c r="Z24" s="182"/>
      <c r="AA24" s="39" t="str">
        <f t="shared" si="0"/>
        <v>─</v>
      </c>
    </row>
    <row r="25" spans="1:27" ht="20.100000000000001" customHeight="1">
      <c r="A25" s="46" t="s">
        <v>287</v>
      </c>
      <c r="B25" s="181" t="s">
        <v>356</v>
      </c>
      <c r="C25" s="181"/>
      <c r="D25" s="181"/>
      <c r="E25" s="181"/>
      <c r="F25" s="181"/>
      <c r="G25" s="181"/>
      <c r="H25" s="38">
        <v>3</v>
      </c>
      <c r="I25" s="72"/>
      <c r="J25" s="181" t="s">
        <v>354</v>
      </c>
      <c r="K25" s="181"/>
      <c r="L25" s="181"/>
      <c r="M25" s="181"/>
      <c r="N25" s="181"/>
      <c r="O25" s="40"/>
      <c r="P25" s="182"/>
      <c r="Q25" s="182"/>
      <c r="R25" s="182"/>
      <c r="S25" s="182"/>
      <c r="T25" s="182"/>
      <c r="U25" s="40"/>
      <c r="V25" s="182"/>
      <c r="W25" s="182"/>
      <c r="X25" s="182"/>
      <c r="Y25" s="182"/>
      <c r="Z25" s="182"/>
      <c r="AA25" s="39" t="str">
        <f t="shared" si="0"/>
        <v>─</v>
      </c>
    </row>
    <row r="26" spans="1:27" ht="39" customHeight="1">
      <c r="A26" s="46" t="s">
        <v>292</v>
      </c>
      <c r="B26" s="181" t="s">
        <v>357</v>
      </c>
      <c r="C26" s="181"/>
      <c r="D26" s="181"/>
      <c r="E26" s="181"/>
      <c r="F26" s="181"/>
      <c r="G26" s="181"/>
      <c r="H26" s="38">
        <v>5</v>
      </c>
      <c r="I26" s="40"/>
      <c r="J26" s="182"/>
      <c r="K26" s="182"/>
      <c r="L26" s="182"/>
      <c r="M26" s="182"/>
      <c r="N26" s="182"/>
      <c r="O26" s="72"/>
      <c r="P26" s="181" t="s">
        <v>358</v>
      </c>
      <c r="Q26" s="181"/>
      <c r="R26" s="181"/>
      <c r="S26" s="181"/>
      <c r="T26" s="181"/>
      <c r="U26" s="72"/>
      <c r="V26" s="181" t="s">
        <v>359</v>
      </c>
      <c r="W26" s="181"/>
      <c r="X26" s="181"/>
      <c r="Y26" s="181"/>
      <c r="Z26" s="181"/>
      <c r="AA26" s="39" t="str">
        <f t="shared" si="0"/>
        <v>─</v>
      </c>
    </row>
    <row r="27" spans="1:27" ht="20.85" customHeight="1">
      <c r="A27" s="46" t="s">
        <v>360</v>
      </c>
      <c r="B27" s="181" t="s">
        <v>361</v>
      </c>
      <c r="C27" s="181"/>
      <c r="D27" s="181"/>
      <c r="E27" s="181"/>
      <c r="F27" s="181"/>
      <c r="G27" s="181"/>
      <c r="H27" s="38">
        <v>3</v>
      </c>
      <c r="I27" s="72"/>
      <c r="J27" s="181" t="s">
        <v>354</v>
      </c>
      <c r="K27" s="181"/>
      <c r="L27" s="181"/>
      <c r="M27" s="181"/>
      <c r="N27" s="181"/>
      <c r="O27" s="40"/>
      <c r="P27" s="182"/>
      <c r="Q27" s="182"/>
      <c r="R27" s="182"/>
      <c r="S27" s="182"/>
      <c r="T27" s="182"/>
      <c r="U27" s="40"/>
      <c r="V27" s="182"/>
      <c r="W27" s="182"/>
      <c r="X27" s="182"/>
      <c r="Y27" s="182"/>
      <c r="Z27" s="182"/>
      <c r="AA27" s="39" t="str">
        <f t="shared" si="0"/>
        <v>─</v>
      </c>
    </row>
    <row r="28" spans="1:27" ht="20.85" customHeight="1">
      <c r="A28" s="46" t="s">
        <v>303</v>
      </c>
      <c r="B28" s="181" t="s">
        <v>362</v>
      </c>
      <c r="C28" s="181"/>
      <c r="D28" s="181"/>
      <c r="E28" s="181"/>
      <c r="F28" s="181"/>
      <c r="G28" s="181"/>
      <c r="H28" s="38">
        <v>1</v>
      </c>
      <c r="I28" s="72"/>
      <c r="J28" s="181" t="s">
        <v>363</v>
      </c>
      <c r="K28" s="181"/>
      <c r="L28" s="181"/>
      <c r="M28" s="181"/>
      <c r="N28" s="181"/>
      <c r="O28" s="72"/>
      <c r="P28" s="181" t="s">
        <v>364</v>
      </c>
      <c r="Q28" s="181"/>
      <c r="R28" s="181"/>
      <c r="S28" s="181"/>
      <c r="T28" s="181"/>
      <c r="U28" s="72"/>
      <c r="V28" s="181" t="s">
        <v>365</v>
      </c>
      <c r="W28" s="181"/>
      <c r="X28" s="181"/>
      <c r="Y28" s="181"/>
      <c r="Z28" s="181"/>
      <c r="AA28" s="39" t="str">
        <f t="shared" si="0"/>
        <v>─</v>
      </c>
    </row>
    <row r="29" spans="1:27" ht="28.5" customHeight="1">
      <c r="A29" s="46" t="s">
        <v>307</v>
      </c>
      <c r="B29" s="181" t="s">
        <v>366</v>
      </c>
      <c r="C29" s="181"/>
      <c r="D29" s="181"/>
      <c r="E29" s="181"/>
      <c r="F29" s="181"/>
      <c r="G29" s="181"/>
      <c r="H29" s="38">
        <v>1</v>
      </c>
      <c r="I29" s="41"/>
      <c r="J29" s="51"/>
      <c r="K29" s="51"/>
      <c r="L29" s="51"/>
      <c r="M29" s="51"/>
      <c r="N29" s="51"/>
      <c r="O29" s="51"/>
      <c r="P29" s="51"/>
      <c r="Q29" s="51"/>
      <c r="R29" s="52" t="s">
        <v>367</v>
      </c>
      <c r="S29" s="75"/>
      <c r="T29" s="53" t="s">
        <v>368</v>
      </c>
      <c r="U29" s="53"/>
      <c r="V29" s="53"/>
      <c r="W29" s="54"/>
      <c r="X29" s="51"/>
      <c r="Y29" s="51"/>
      <c r="Z29" s="55"/>
      <c r="AA29" s="39" t="str">
        <f>IF(S29="","─",S29*H29)</f>
        <v>─</v>
      </c>
    </row>
    <row r="30" spans="1:27" ht="20.100000000000001" customHeight="1">
      <c r="A30" s="156" t="s">
        <v>326</v>
      </c>
      <c r="B30" s="157"/>
      <c r="C30" s="157"/>
      <c r="D30" s="157"/>
      <c r="E30" s="157"/>
      <c r="F30" s="157"/>
      <c r="G30" s="157"/>
      <c r="H30" s="157"/>
      <c r="I30" s="157"/>
      <c r="J30" s="157"/>
      <c r="K30" s="157"/>
      <c r="L30" s="157"/>
      <c r="M30" s="157"/>
      <c r="N30" s="157"/>
      <c r="O30" s="157"/>
      <c r="P30" s="157"/>
      <c r="Q30" s="157"/>
      <c r="R30" s="157"/>
      <c r="S30" s="157"/>
      <c r="T30" s="157"/>
      <c r="U30" s="157"/>
      <c r="V30" s="157"/>
      <c r="W30" s="157"/>
      <c r="X30" s="157"/>
      <c r="Y30" s="157"/>
      <c r="Z30" s="158"/>
      <c r="AA30" s="56">
        <f>SUM(AA14:AA29)</f>
        <v>0</v>
      </c>
    </row>
  </sheetData>
  <sheetProtection sheet="1" selectLockedCells="1"/>
  <mergeCells count="89">
    <mergeCell ref="H8:N8"/>
    <mergeCell ref="O8:T8"/>
    <mergeCell ref="U8:AA8"/>
    <mergeCell ref="P19:T19"/>
    <mergeCell ref="U19:Z19"/>
    <mergeCell ref="P17:T17"/>
    <mergeCell ref="U17:Z17"/>
    <mergeCell ref="AA12:AA13"/>
    <mergeCell ref="I11:AA11"/>
    <mergeCell ref="O12:T12"/>
    <mergeCell ref="U12:Z12"/>
    <mergeCell ref="A9:AA9"/>
    <mergeCell ref="I12:N12"/>
    <mergeCell ref="A8:G8"/>
    <mergeCell ref="A11:G13"/>
    <mergeCell ref="H11:H13"/>
    <mergeCell ref="A4:AA4"/>
    <mergeCell ref="A6:G6"/>
    <mergeCell ref="A7:G7"/>
    <mergeCell ref="U6:AA6"/>
    <mergeCell ref="O6:T6"/>
    <mergeCell ref="H6:N6"/>
    <mergeCell ref="H7:AA7"/>
    <mergeCell ref="O1:T1"/>
    <mergeCell ref="U1:AA1"/>
    <mergeCell ref="A2:G2"/>
    <mergeCell ref="H2:N2"/>
    <mergeCell ref="O2:T2"/>
    <mergeCell ref="U2:AA2"/>
    <mergeCell ref="D1:G1"/>
    <mergeCell ref="H1:N1"/>
    <mergeCell ref="B21:G21"/>
    <mergeCell ref="J21:N21"/>
    <mergeCell ref="P21:T21"/>
    <mergeCell ref="B20:G20"/>
    <mergeCell ref="B14:G14"/>
    <mergeCell ref="J14:N14"/>
    <mergeCell ref="P14:T14"/>
    <mergeCell ref="A18:A19"/>
    <mergeCell ref="B18:G19"/>
    <mergeCell ref="H19:N19"/>
    <mergeCell ref="A16:A17"/>
    <mergeCell ref="B16:G17"/>
    <mergeCell ref="H17:N17"/>
    <mergeCell ref="V21:Z21"/>
    <mergeCell ref="J16:N16"/>
    <mergeCell ref="P16:T16"/>
    <mergeCell ref="V16:Z16"/>
    <mergeCell ref="J18:N18"/>
    <mergeCell ref="P18:T18"/>
    <mergeCell ref="V18:Z18"/>
    <mergeCell ref="J20:N20"/>
    <mergeCell ref="P20:T20"/>
    <mergeCell ref="V20:Z20"/>
    <mergeCell ref="V22:Z22"/>
    <mergeCell ref="P24:T24"/>
    <mergeCell ref="V24:Z24"/>
    <mergeCell ref="B23:G23"/>
    <mergeCell ref="J23:N23"/>
    <mergeCell ref="P23:T23"/>
    <mergeCell ref="V23:Z23"/>
    <mergeCell ref="B24:G24"/>
    <mergeCell ref="J24:N24"/>
    <mergeCell ref="B22:G22"/>
    <mergeCell ref="J22:N22"/>
    <mergeCell ref="P22:T22"/>
    <mergeCell ref="B25:G25"/>
    <mergeCell ref="J25:N25"/>
    <mergeCell ref="P25:T25"/>
    <mergeCell ref="V25:Z25"/>
    <mergeCell ref="J27:N27"/>
    <mergeCell ref="P27:T27"/>
    <mergeCell ref="V27:Z27"/>
    <mergeCell ref="B26:G26"/>
    <mergeCell ref="J26:N26"/>
    <mergeCell ref="P26:T26"/>
    <mergeCell ref="V26:Z26"/>
    <mergeCell ref="B27:G27"/>
    <mergeCell ref="A30:Z30"/>
    <mergeCell ref="B29:G29"/>
    <mergeCell ref="B28:G28"/>
    <mergeCell ref="J28:N28"/>
    <mergeCell ref="P28:T28"/>
    <mergeCell ref="V28:Z28"/>
    <mergeCell ref="V14:Z14"/>
    <mergeCell ref="B15:G15"/>
    <mergeCell ref="J15:N15"/>
    <mergeCell ref="P15:T15"/>
    <mergeCell ref="V15:Z15"/>
  </mergeCells>
  <phoneticPr fontId="2"/>
  <dataValidations count="1">
    <dataValidation type="list" allowBlank="1" showInputMessage="1" showErrorMessage="1" sqref="I14:I16 O14:O16 U14:U16 I18 O18 U18 U20:U22 I21 O21:O22 I23:I25 O26 U26 I27:I28 O28 U28" xr:uid="{EC383F0B-E503-46B3-BC19-ED152DF61F9E}">
      <formula1>"○"</formula1>
    </dataValidation>
  </dataValidations>
  <printOptions horizontalCentered="1"/>
  <pageMargins left="0.78740157480314965" right="0.78740157480314965" top="0.98425196850393704" bottom="0.98425196850393704" header="0.51181102362204722" footer="0.51181102362204722"/>
  <pageSetup paperSize="9" scale="84"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49E1A6-1E85-47F6-85D1-7C4621D768EB}">
  <dimension ref="A1:Y24"/>
  <sheetViews>
    <sheetView view="pageBreakPreview" zoomScaleNormal="100" zoomScaleSheetLayoutView="100" workbookViewId="0">
      <selection activeCell="B16" sqref="B16:I16"/>
    </sheetView>
  </sheetViews>
  <sheetFormatPr defaultColWidth="8.88671875" defaultRowHeight="13.2"/>
  <cols>
    <col min="1" max="24" width="3.6640625" style="2" customWidth="1"/>
    <col min="25" max="16384" width="8.88671875" style="2"/>
  </cols>
  <sheetData>
    <row r="1" spans="1:25" ht="19.350000000000001" customHeight="1">
      <c r="A1" s="2" t="str">
        <f>治験経費1_経費算出基準!$A$1</f>
        <v>治験経費1</v>
      </c>
      <c r="D1" s="114" t="s">
        <v>6</v>
      </c>
      <c r="E1" s="114"/>
      <c r="F1" s="114"/>
      <c r="G1" s="96" t="str">
        <f>IF(治験経費1_経費算出基準!G1="","",治験経費1_経費算出基準!G1)</f>
        <v/>
      </c>
      <c r="H1" s="114"/>
      <c r="I1" s="114"/>
      <c r="J1" s="114"/>
      <c r="K1" s="114"/>
      <c r="L1" s="114"/>
      <c r="M1" s="114" t="s">
        <v>137</v>
      </c>
      <c r="N1" s="114"/>
      <c r="O1" s="114"/>
      <c r="P1" s="114"/>
      <c r="Q1" s="114"/>
      <c r="R1" s="114"/>
      <c r="S1" s="170" t="str">
        <f>IF(治験経費1_経費算出基準!S1="","",治験経費1_経費算出基準!S1)</f>
        <v/>
      </c>
      <c r="T1" s="93"/>
      <c r="U1" s="93"/>
      <c r="V1" s="93"/>
      <c r="W1" s="93"/>
      <c r="X1" s="94"/>
    </row>
    <row r="2" spans="1:25" ht="19.350000000000001" customHeight="1">
      <c r="A2" s="96" t="s">
        <v>10</v>
      </c>
      <c r="B2" s="96"/>
      <c r="C2" s="96"/>
      <c r="D2" s="96"/>
      <c r="E2" s="96"/>
      <c r="F2" s="96"/>
      <c r="G2" s="96" t="str">
        <f>IF(治験経費1_経費算出基準!G2="","",治験経費1_経費算出基準!G2)</f>
        <v/>
      </c>
      <c r="H2" s="114"/>
      <c r="I2" s="114"/>
      <c r="J2" s="114"/>
      <c r="K2" s="114"/>
      <c r="L2" s="114"/>
      <c r="M2" s="114" t="s">
        <v>12</v>
      </c>
      <c r="N2" s="114"/>
      <c r="O2" s="114"/>
      <c r="P2" s="114"/>
      <c r="Q2" s="114"/>
      <c r="R2" s="114"/>
      <c r="S2" s="171" t="str">
        <f>IF(治験経費1_経費算出基準!S2="","",治験経費1_経費算出基準!S2)</f>
        <v>20xx/xx/xx</v>
      </c>
      <c r="T2" s="171"/>
      <c r="U2" s="171"/>
      <c r="V2" s="171"/>
      <c r="W2" s="171"/>
      <c r="X2" s="171"/>
    </row>
    <row r="3" spans="1:25" ht="7.35" customHeight="1"/>
    <row r="4" spans="1:25" ht="19.2">
      <c r="A4" s="95" t="s">
        <v>369</v>
      </c>
      <c r="B4" s="95"/>
      <c r="C4" s="95"/>
      <c r="D4" s="95"/>
      <c r="E4" s="95"/>
      <c r="F4" s="95"/>
      <c r="G4" s="95"/>
      <c r="H4" s="95"/>
      <c r="I4" s="95"/>
      <c r="J4" s="95"/>
      <c r="K4" s="95"/>
      <c r="L4" s="95"/>
      <c r="M4" s="95"/>
      <c r="N4" s="95"/>
      <c r="O4" s="95"/>
      <c r="P4" s="95"/>
      <c r="Q4" s="95"/>
      <c r="R4" s="95"/>
      <c r="S4" s="95"/>
      <c r="T4" s="95"/>
      <c r="U4" s="95"/>
      <c r="V4" s="95"/>
      <c r="W4" s="95"/>
      <c r="X4" s="95"/>
    </row>
    <row r="5" spans="1:25" ht="7.35" customHeight="1">
      <c r="A5" s="6"/>
      <c r="B5" s="6"/>
      <c r="C5" s="6"/>
      <c r="D5" s="6"/>
      <c r="E5" s="6"/>
      <c r="F5" s="6"/>
      <c r="G5" s="6"/>
      <c r="H5" s="6"/>
      <c r="I5" s="6"/>
      <c r="J5" s="6"/>
      <c r="K5" s="6"/>
      <c r="L5" s="6"/>
      <c r="M5" s="6"/>
      <c r="N5" s="6"/>
      <c r="O5" s="6"/>
      <c r="P5" s="6"/>
      <c r="Q5" s="6"/>
      <c r="R5" s="6"/>
      <c r="S5" s="6"/>
      <c r="T5" s="6"/>
      <c r="U5" s="6"/>
      <c r="V5" s="6"/>
      <c r="W5" s="6"/>
      <c r="X5" s="6"/>
    </row>
    <row r="6" spans="1:25" ht="33.6" customHeight="1">
      <c r="A6" s="100" t="s">
        <v>140</v>
      </c>
      <c r="B6" s="100"/>
      <c r="C6" s="100"/>
      <c r="D6" s="100"/>
      <c r="E6" s="100"/>
      <c r="F6" s="100"/>
      <c r="G6" s="96" t="str">
        <f>IF(治験経費1_経費算出基準!G6="","",治験経費1_経費算出基準!G6)</f>
        <v/>
      </c>
      <c r="H6" s="114"/>
      <c r="I6" s="114"/>
      <c r="J6" s="114"/>
      <c r="K6" s="114"/>
      <c r="L6" s="114"/>
      <c r="M6" s="103" t="s">
        <v>141</v>
      </c>
      <c r="N6" s="103"/>
      <c r="O6" s="103"/>
      <c r="P6" s="103"/>
      <c r="Q6" s="103"/>
      <c r="R6" s="103"/>
      <c r="S6" s="156" t="str">
        <f>IF(治験経費1_経費算出基準!S6="","",治験経費1_経費算出基準!S6)</f>
        <v/>
      </c>
      <c r="T6" s="157"/>
      <c r="U6" s="157"/>
      <c r="V6" s="157"/>
      <c r="W6" s="157"/>
      <c r="X6" s="158"/>
      <c r="Y6" s="4"/>
    </row>
    <row r="7" spans="1:25" ht="33.6" customHeight="1">
      <c r="A7" s="96" t="s">
        <v>142</v>
      </c>
      <c r="B7" s="96"/>
      <c r="C7" s="96"/>
      <c r="D7" s="96"/>
      <c r="E7" s="96"/>
      <c r="F7" s="96"/>
      <c r="G7" s="141" t="str">
        <f>IF(治験経費1_経費算出基準!G7="","",治験経費1_経費算出基準!G7)</f>
        <v/>
      </c>
      <c r="H7" s="207"/>
      <c r="I7" s="207"/>
      <c r="J7" s="207"/>
      <c r="K7" s="207"/>
      <c r="L7" s="207"/>
      <c r="M7" s="207"/>
      <c r="N7" s="207"/>
      <c r="O7" s="207"/>
      <c r="P7" s="207"/>
      <c r="Q7" s="207"/>
      <c r="R7" s="207"/>
      <c r="S7" s="207"/>
      <c r="T7" s="207"/>
      <c r="U7" s="207"/>
      <c r="V7" s="207"/>
      <c r="W7" s="207"/>
      <c r="X7" s="208"/>
    </row>
    <row r="8" spans="1:25" ht="33.6" customHeight="1">
      <c r="A8" s="96" t="s">
        <v>143</v>
      </c>
      <c r="B8" s="96"/>
      <c r="C8" s="96"/>
      <c r="D8" s="96"/>
      <c r="E8" s="96"/>
      <c r="F8" s="96"/>
      <c r="G8" s="96" t="str">
        <f>IF(治験経費1_経費算出基準!G8="","",治験経費1_経費算出基準!G8)</f>
        <v/>
      </c>
      <c r="H8" s="114"/>
      <c r="I8" s="114"/>
      <c r="J8" s="114"/>
      <c r="K8" s="114"/>
      <c r="L8" s="114"/>
      <c r="M8" s="103" t="s">
        <v>230</v>
      </c>
      <c r="N8" s="103"/>
      <c r="O8" s="103"/>
      <c r="P8" s="103"/>
      <c r="Q8" s="103"/>
      <c r="R8" s="103"/>
      <c r="S8" s="156" t="str">
        <f>IF(治験経費1_経費算出基準!S8="","",治験経費1_経費算出基準!S8)</f>
        <v/>
      </c>
      <c r="T8" s="157"/>
      <c r="U8" s="157"/>
      <c r="V8" s="157"/>
      <c r="W8" s="157"/>
      <c r="X8" s="158"/>
      <c r="Y8" s="4"/>
    </row>
    <row r="9" spans="1:25" ht="33.6" customHeight="1">
      <c r="A9" s="86" t="s">
        <v>145</v>
      </c>
      <c r="B9" s="87"/>
      <c r="C9" s="87"/>
      <c r="D9" s="87"/>
      <c r="E9" s="87"/>
      <c r="F9" s="88"/>
      <c r="G9" s="242" t="str">
        <f>IF(治験経費1_経費算出基準!G9="","",治験経費1_経費算出基準!G9)</f>
        <v>20xx/xx/xx</v>
      </c>
      <c r="H9" s="171"/>
      <c r="I9" s="171"/>
      <c r="J9" s="171"/>
      <c r="K9" s="171"/>
      <c r="L9" s="171"/>
      <c r="M9" s="92" t="s">
        <v>146</v>
      </c>
      <c r="N9" s="93"/>
      <c r="O9" s="93"/>
      <c r="P9" s="93"/>
      <c r="Q9" s="93"/>
      <c r="R9" s="94"/>
      <c r="S9" s="231" t="str">
        <f>IF(治験経費1_経費算出基準!S9="","",治験経費1_経費算出基準!S9)</f>
        <v>20xx/xx/xx</v>
      </c>
      <c r="T9" s="232"/>
      <c r="U9" s="232"/>
      <c r="V9" s="232"/>
      <c r="W9" s="232"/>
      <c r="X9" s="233"/>
      <c r="Y9" s="4"/>
    </row>
    <row r="10" spans="1:25" ht="33.6" customHeight="1">
      <c r="A10" s="100" t="s">
        <v>147</v>
      </c>
      <c r="B10" s="100"/>
      <c r="C10" s="100"/>
      <c r="D10" s="100"/>
      <c r="E10" s="100"/>
      <c r="F10" s="100"/>
      <c r="G10" s="86" t="str">
        <f>IF(治験経費1_経費算出基準!G10="","",治験経費1_経費算出基準!G10)</f>
        <v/>
      </c>
      <c r="H10" s="139"/>
      <c r="I10" s="139"/>
      <c r="J10" s="139"/>
      <c r="K10" s="139"/>
      <c r="L10" s="59" t="s">
        <v>148</v>
      </c>
      <c r="M10" s="174" t="s">
        <v>149</v>
      </c>
      <c r="N10" s="175"/>
      <c r="O10" s="175"/>
      <c r="P10" s="175"/>
      <c r="Q10" s="175"/>
      <c r="R10" s="176"/>
      <c r="S10" s="156" t="str">
        <f>IF(治験経費1_経費算出基準!S10="","",治験経費1_経費算出基準!S10)</f>
        <v/>
      </c>
      <c r="T10" s="157"/>
      <c r="U10" s="157"/>
      <c r="V10" s="157"/>
      <c r="W10" s="157"/>
      <c r="X10" s="60" t="s">
        <v>150</v>
      </c>
      <c r="Y10" s="4"/>
    </row>
    <row r="11" spans="1:25" ht="7.5" customHeight="1"/>
    <row r="12" spans="1:25" ht="33" customHeight="1">
      <c r="A12" s="61"/>
      <c r="F12" s="236" t="s">
        <v>370</v>
      </c>
      <c r="G12" s="237"/>
      <c r="H12" s="237"/>
      <c r="I12" s="237"/>
      <c r="J12" s="237"/>
      <c r="K12" s="237"/>
      <c r="L12" s="238"/>
      <c r="M12" s="210">
        <f>IF(G1="均等割",0,治験経費1_経費算出基準!$T$55)</f>
        <v>0</v>
      </c>
      <c r="N12" s="210"/>
      <c r="O12" s="210"/>
      <c r="P12" s="210"/>
      <c r="Q12" s="210"/>
      <c r="R12" s="210"/>
      <c r="S12" s="62"/>
    </row>
    <row r="13" spans="1:25" ht="33" customHeight="1">
      <c r="A13" s="61"/>
      <c r="F13" s="236" t="s">
        <v>371</v>
      </c>
      <c r="G13" s="237"/>
      <c r="H13" s="237"/>
      <c r="I13" s="237"/>
      <c r="J13" s="237"/>
      <c r="K13" s="237"/>
      <c r="L13" s="238"/>
      <c r="M13" s="211">
        <f>IF($G$10="",0,ROUNDDOWN($M$12/$G$10,0))</f>
        <v>0</v>
      </c>
      <c r="N13" s="212"/>
      <c r="O13" s="212"/>
      <c r="P13" s="212"/>
      <c r="Q13" s="212"/>
      <c r="R13" s="213"/>
      <c r="S13" s="62"/>
    </row>
    <row r="14" spans="1:25" ht="7.5" customHeight="1"/>
    <row r="15" spans="1:25">
      <c r="A15" s="12"/>
      <c r="B15" s="225" t="s">
        <v>372</v>
      </c>
      <c r="C15" s="226"/>
      <c r="D15" s="226"/>
      <c r="E15" s="226"/>
      <c r="F15" s="226"/>
      <c r="G15" s="226"/>
      <c r="H15" s="226"/>
      <c r="I15" s="227"/>
      <c r="J15" s="225" t="s">
        <v>373</v>
      </c>
      <c r="K15" s="226"/>
      <c r="L15" s="227"/>
      <c r="M15" s="228" t="s">
        <v>374</v>
      </c>
      <c r="N15" s="229"/>
      <c r="O15" s="229"/>
      <c r="P15" s="229"/>
      <c r="Q15" s="229"/>
      <c r="R15" s="230"/>
      <c r="S15" s="228" t="s">
        <v>37</v>
      </c>
      <c r="T15" s="229"/>
      <c r="U15" s="229"/>
      <c r="V15" s="229"/>
      <c r="W15" s="229"/>
      <c r="X15" s="230"/>
    </row>
    <row r="16" spans="1:25" ht="33.6" customHeight="1">
      <c r="A16" s="12">
        <v>1</v>
      </c>
      <c r="B16" s="97"/>
      <c r="C16" s="243"/>
      <c r="D16" s="243"/>
      <c r="E16" s="243"/>
      <c r="F16" s="243"/>
      <c r="G16" s="243"/>
      <c r="H16" s="243"/>
      <c r="I16" s="244"/>
      <c r="J16" s="204"/>
      <c r="K16" s="205"/>
      <c r="L16" s="206"/>
      <c r="M16" s="219">
        <f>INT(ROUNDDOWN($M$13*$J16,0))</f>
        <v>0</v>
      </c>
      <c r="N16" s="220"/>
      <c r="O16" s="220"/>
      <c r="P16" s="220"/>
      <c r="Q16" s="220"/>
      <c r="R16" s="221"/>
      <c r="S16" s="214"/>
      <c r="T16" s="215"/>
      <c r="U16" s="215"/>
      <c r="V16" s="215"/>
      <c r="W16" s="215"/>
      <c r="X16" s="216"/>
    </row>
    <row r="17" spans="1:24" ht="33.6" customHeight="1">
      <c r="A17" s="12">
        <v>2</v>
      </c>
      <c r="B17" s="97"/>
      <c r="C17" s="243"/>
      <c r="D17" s="243"/>
      <c r="E17" s="243"/>
      <c r="F17" s="243"/>
      <c r="G17" s="243"/>
      <c r="H17" s="243"/>
      <c r="I17" s="244"/>
      <c r="J17" s="204"/>
      <c r="K17" s="205"/>
      <c r="L17" s="206"/>
      <c r="M17" s="219">
        <f>INT(ROUNDDOWN($M$13*$J17,0))</f>
        <v>0</v>
      </c>
      <c r="N17" s="220"/>
      <c r="O17" s="220"/>
      <c r="P17" s="220"/>
      <c r="Q17" s="220"/>
      <c r="R17" s="221"/>
      <c r="S17" s="214"/>
      <c r="T17" s="215"/>
      <c r="U17" s="215"/>
      <c r="V17" s="215"/>
      <c r="W17" s="215"/>
      <c r="X17" s="216"/>
    </row>
    <row r="18" spans="1:24" ht="33.6" customHeight="1">
      <c r="A18" s="12">
        <v>3</v>
      </c>
      <c r="B18" s="97"/>
      <c r="C18" s="243"/>
      <c r="D18" s="243"/>
      <c r="E18" s="243"/>
      <c r="F18" s="243"/>
      <c r="G18" s="243"/>
      <c r="H18" s="243"/>
      <c r="I18" s="244"/>
      <c r="J18" s="204"/>
      <c r="K18" s="205"/>
      <c r="L18" s="206"/>
      <c r="M18" s="219">
        <f>INT(ROUNDDOWN($M$13*$J18,0))</f>
        <v>0</v>
      </c>
      <c r="N18" s="220"/>
      <c r="O18" s="220"/>
      <c r="P18" s="220"/>
      <c r="Q18" s="220"/>
      <c r="R18" s="221"/>
      <c r="S18" s="214"/>
      <c r="T18" s="215"/>
      <c r="U18" s="215"/>
      <c r="V18" s="215"/>
      <c r="W18" s="215"/>
      <c r="X18" s="216"/>
    </row>
    <row r="19" spans="1:24" ht="33.6" customHeight="1">
      <c r="A19" s="12">
        <v>4</v>
      </c>
      <c r="B19" s="97"/>
      <c r="C19" s="243"/>
      <c r="D19" s="243"/>
      <c r="E19" s="243"/>
      <c r="F19" s="243"/>
      <c r="G19" s="243"/>
      <c r="H19" s="243"/>
      <c r="I19" s="244"/>
      <c r="J19" s="204"/>
      <c r="K19" s="205"/>
      <c r="L19" s="206"/>
      <c r="M19" s="219">
        <f>INT(ROUNDDOWN($M$13*$J19,0))</f>
        <v>0</v>
      </c>
      <c r="N19" s="220"/>
      <c r="O19" s="220"/>
      <c r="P19" s="220"/>
      <c r="Q19" s="220"/>
      <c r="R19" s="221"/>
      <c r="S19" s="214"/>
      <c r="T19" s="215"/>
      <c r="U19" s="215"/>
      <c r="V19" s="215"/>
      <c r="W19" s="215"/>
      <c r="X19" s="216"/>
    </row>
    <row r="20" spans="1:24" ht="33.6" customHeight="1">
      <c r="A20" s="12">
        <v>5</v>
      </c>
      <c r="B20" s="97"/>
      <c r="C20" s="243"/>
      <c r="D20" s="243"/>
      <c r="E20" s="243"/>
      <c r="F20" s="243"/>
      <c r="G20" s="243"/>
      <c r="H20" s="243"/>
      <c r="I20" s="244"/>
      <c r="J20" s="204"/>
      <c r="K20" s="205"/>
      <c r="L20" s="206"/>
      <c r="M20" s="219">
        <f>INT(ROUNDDOWN($M$13*$J20,0))</f>
        <v>0</v>
      </c>
      <c r="N20" s="220"/>
      <c r="O20" s="220"/>
      <c r="P20" s="220"/>
      <c r="Q20" s="220"/>
      <c r="R20" s="221"/>
      <c r="S20" s="214"/>
      <c r="T20" s="215"/>
      <c r="U20" s="215"/>
      <c r="V20" s="215"/>
      <c r="W20" s="215"/>
      <c r="X20" s="216"/>
    </row>
    <row r="21" spans="1:24" ht="33.6" customHeight="1">
      <c r="B21" s="63"/>
      <c r="I21" s="64" t="s">
        <v>375</v>
      </c>
      <c r="J21" s="239">
        <f>SUM(J16:L20)</f>
        <v>0</v>
      </c>
      <c r="K21" s="240"/>
      <c r="L21" s="241"/>
      <c r="M21" s="222">
        <f>SUM(M16:R20)</f>
        <v>0</v>
      </c>
      <c r="N21" s="223"/>
      <c r="O21" s="223"/>
      <c r="P21" s="223"/>
      <c r="Q21" s="223"/>
      <c r="R21" s="224"/>
      <c r="S21" s="65"/>
    </row>
    <row r="22" spans="1:24" ht="7.5" customHeight="1"/>
    <row r="23" spans="1:24" ht="33.6" customHeight="1">
      <c r="B23" s="66"/>
      <c r="C23" s="66"/>
      <c r="F23" s="234" t="s">
        <v>376</v>
      </c>
      <c r="G23" s="235"/>
      <c r="H23" s="235"/>
      <c r="I23" s="235"/>
      <c r="J23" s="235"/>
      <c r="K23" s="235"/>
      <c r="L23" s="235"/>
      <c r="M23" s="209">
        <f>IF($G$10="",0,$M$12-$M21*$G$10)</f>
        <v>0</v>
      </c>
      <c r="N23" s="209"/>
      <c r="O23" s="209"/>
      <c r="P23" s="209"/>
      <c r="Q23" s="209"/>
      <c r="R23" s="209"/>
      <c r="S23" s="217" t="s">
        <v>377</v>
      </c>
      <c r="T23" s="218"/>
      <c r="U23" s="218"/>
      <c r="V23" s="218"/>
      <c r="W23" s="218"/>
      <c r="X23" s="218"/>
    </row>
    <row r="24" spans="1:24" ht="8.1" customHeight="1"/>
  </sheetData>
  <sheetProtection sheet="1" selectLockedCells="1"/>
  <mergeCells count="60">
    <mergeCell ref="F23:L23"/>
    <mergeCell ref="F12:L12"/>
    <mergeCell ref="F13:L13"/>
    <mergeCell ref="A8:F8"/>
    <mergeCell ref="G8:L8"/>
    <mergeCell ref="J21:L21"/>
    <mergeCell ref="A9:F9"/>
    <mergeCell ref="G9:L9"/>
    <mergeCell ref="A10:F10"/>
    <mergeCell ref="G10:K10"/>
    <mergeCell ref="B19:I19"/>
    <mergeCell ref="B20:I20"/>
    <mergeCell ref="B15:I15"/>
    <mergeCell ref="B16:I16"/>
    <mergeCell ref="B17:I17"/>
    <mergeCell ref="B18:I18"/>
    <mergeCell ref="G1:L1"/>
    <mergeCell ref="D1:F1"/>
    <mergeCell ref="J15:L15"/>
    <mergeCell ref="M15:R15"/>
    <mergeCell ref="S15:X15"/>
    <mergeCell ref="M1:R1"/>
    <mergeCell ref="S1:X1"/>
    <mergeCell ref="A2:F2"/>
    <mergeCell ref="G2:L2"/>
    <mergeCell ref="M2:R2"/>
    <mergeCell ref="S2:X2"/>
    <mergeCell ref="A7:F7"/>
    <mergeCell ref="M9:R9"/>
    <mergeCell ref="S9:X9"/>
    <mergeCell ref="M10:R10"/>
    <mergeCell ref="S10:W10"/>
    <mergeCell ref="M23:R23"/>
    <mergeCell ref="M12:R12"/>
    <mergeCell ref="M13:R13"/>
    <mergeCell ref="S16:X16"/>
    <mergeCell ref="S17:X17"/>
    <mergeCell ref="S18:X18"/>
    <mergeCell ref="S23:X23"/>
    <mergeCell ref="M16:R16"/>
    <mergeCell ref="M17:R17"/>
    <mergeCell ref="M18:R18"/>
    <mergeCell ref="M21:R21"/>
    <mergeCell ref="S19:X19"/>
    <mergeCell ref="S20:X20"/>
    <mergeCell ref="M19:R19"/>
    <mergeCell ref="M20:R20"/>
    <mergeCell ref="A4:X4"/>
    <mergeCell ref="A6:F6"/>
    <mergeCell ref="G6:L6"/>
    <mergeCell ref="M6:R6"/>
    <mergeCell ref="S6:X6"/>
    <mergeCell ref="J19:L19"/>
    <mergeCell ref="J20:L20"/>
    <mergeCell ref="G7:X7"/>
    <mergeCell ref="J16:L16"/>
    <mergeCell ref="J17:L17"/>
    <mergeCell ref="J18:L18"/>
    <mergeCell ref="M8:R8"/>
    <mergeCell ref="S8:X8"/>
  </mergeCells>
  <phoneticPr fontId="2"/>
  <printOptions horizontalCentered="1"/>
  <pageMargins left="0.70866141732283472" right="0.70866141732283472" top="0.74803149606299213" bottom="0.74803149606299213" header="0.31496062992125984" footer="0.31496062992125984"/>
  <pageSetup paperSize="9" orientation="portrait" horizontalDpi="4294967293"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B46813-604A-46F6-8A06-F2BE84539923}">
  <dimension ref="A1:Y69"/>
  <sheetViews>
    <sheetView view="pageBreakPreview" zoomScaleNormal="100" zoomScaleSheetLayoutView="100" workbookViewId="0">
      <selection activeCell="B16" sqref="B16:I16"/>
    </sheetView>
  </sheetViews>
  <sheetFormatPr defaultColWidth="8.88671875" defaultRowHeight="13.2"/>
  <cols>
    <col min="1" max="24" width="3.6640625" style="2" customWidth="1"/>
    <col min="25" max="16384" width="8.88671875" style="2"/>
  </cols>
  <sheetData>
    <row r="1" spans="1:25" ht="19.350000000000001" customHeight="1">
      <c r="A1" s="2" t="str">
        <f>治験経費1_経費算出基準!$A$1</f>
        <v>治験経費1</v>
      </c>
      <c r="D1" s="114" t="s">
        <v>6</v>
      </c>
      <c r="E1" s="114"/>
      <c r="F1" s="114"/>
      <c r="G1" s="96" t="str">
        <f>IF(治験経費1_経費算出基準!G1="","",治験経費1_経費算出基準!G1)</f>
        <v/>
      </c>
      <c r="H1" s="114"/>
      <c r="I1" s="114"/>
      <c r="J1" s="114"/>
      <c r="K1" s="114"/>
      <c r="L1" s="114"/>
      <c r="M1" s="114" t="s">
        <v>137</v>
      </c>
      <c r="N1" s="114"/>
      <c r="O1" s="114"/>
      <c r="P1" s="114"/>
      <c r="Q1" s="114"/>
      <c r="R1" s="114"/>
      <c r="S1" s="170" t="str">
        <f>IF(治験経費1_経費算出基準!S1="","",治験経費1_経費算出基準!S1)</f>
        <v/>
      </c>
      <c r="T1" s="93"/>
      <c r="U1" s="93"/>
      <c r="V1" s="93"/>
      <c r="W1" s="93"/>
      <c r="X1" s="94"/>
    </row>
    <row r="2" spans="1:25" ht="19.350000000000001" customHeight="1">
      <c r="A2" s="96" t="s">
        <v>10</v>
      </c>
      <c r="B2" s="96"/>
      <c r="C2" s="96"/>
      <c r="D2" s="96"/>
      <c r="E2" s="96"/>
      <c r="F2" s="96"/>
      <c r="G2" s="96" t="str">
        <f>IF(治験経費1_経費算出基準!G2="","",治験経費1_経費算出基準!G2)</f>
        <v/>
      </c>
      <c r="H2" s="114"/>
      <c r="I2" s="114"/>
      <c r="J2" s="114"/>
      <c r="K2" s="114"/>
      <c r="L2" s="114"/>
      <c r="M2" s="114" t="s">
        <v>12</v>
      </c>
      <c r="N2" s="114"/>
      <c r="O2" s="114"/>
      <c r="P2" s="114"/>
      <c r="Q2" s="114"/>
      <c r="R2" s="114"/>
      <c r="S2" s="171" t="str">
        <f>IF(治験経費1_経費算出基準!S2="","",治験経費1_経費算出基準!S2)</f>
        <v>20xx/xx/xx</v>
      </c>
      <c r="T2" s="171"/>
      <c r="U2" s="171"/>
      <c r="V2" s="171"/>
      <c r="W2" s="171"/>
      <c r="X2" s="171"/>
    </row>
    <row r="3" spans="1:25" ht="7.35" customHeight="1"/>
    <row r="4" spans="1:25" ht="19.2">
      <c r="A4" s="95" t="s">
        <v>378</v>
      </c>
      <c r="B4" s="95"/>
      <c r="C4" s="95"/>
      <c r="D4" s="95"/>
      <c r="E4" s="95"/>
      <c r="F4" s="95"/>
      <c r="G4" s="95"/>
      <c r="H4" s="95"/>
      <c r="I4" s="95"/>
      <c r="J4" s="95"/>
      <c r="K4" s="95"/>
      <c r="L4" s="95"/>
      <c r="M4" s="95"/>
      <c r="N4" s="95"/>
      <c r="O4" s="95"/>
      <c r="P4" s="95"/>
      <c r="Q4" s="95"/>
      <c r="R4" s="95"/>
      <c r="S4" s="95"/>
      <c r="T4" s="95"/>
      <c r="U4" s="95"/>
      <c r="V4" s="95"/>
      <c r="W4" s="95"/>
      <c r="X4" s="95"/>
    </row>
    <row r="5" spans="1:25" ht="7.35" customHeight="1">
      <c r="A5" s="6"/>
      <c r="B5" s="6"/>
      <c r="C5" s="6"/>
      <c r="D5" s="6"/>
      <c r="E5" s="6"/>
      <c r="F5" s="6"/>
      <c r="G5" s="6"/>
      <c r="H5" s="6"/>
      <c r="I5" s="6"/>
      <c r="J5" s="6"/>
      <c r="K5" s="6"/>
      <c r="L5" s="6"/>
      <c r="M5" s="6"/>
      <c r="N5" s="6"/>
      <c r="O5" s="6"/>
      <c r="P5" s="6"/>
      <c r="Q5" s="6"/>
      <c r="R5" s="6"/>
      <c r="S5" s="6"/>
      <c r="T5" s="6"/>
      <c r="U5" s="6"/>
      <c r="V5" s="6"/>
      <c r="W5" s="6"/>
      <c r="X5" s="6"/>
    </row>
    <row r="6" spans="1:25" ht="33.6" customHeight="1">
      <c r="A6" s="100" t="s">
        <v>140</v>
      </c>
      <c r="B6" s="100"/>
      <c r="C6" s="100"/>
      <c r="D6" s="100"/>
      <c r="E6" s="100"/>
      <c r="F6" s="100"/>
      <c r="G6" s="96" t="str">
        <f>IF(治験経費1_経費算出基準!G6="","",治験経費1_経費算出基準!G6)</f>
        <v/>
      </c>
      <c r="H6" s="114"/>
      <c r="I6" s="114"/>
      <c r="J6" s="114"/>
      <c r="K6" s="114"/>
      <c r="L6" s="114"/>
      <c r="M6" s="103" t="s">
        <v>141</v>
      </c>
      <c r="N6" s="103"/>
      <c r="O6" s="103"/>
      <c r="P6" s="103"/>
      <c r="Q6" s="103"/>
      <c r="R6" s="103"/>
      <c r="S6" s="156" t="str">
        <f>IF(治験経費1_経費算出基準!S6="","",治験経費1_経費算出基準!S6)</f>
        <v/>
      </c>
      <c r="T6" s="157"/>
      <c r="U6" s="157"/>
      <c r="V6" s="157"/>
      <c r="W6" s="157"/>
      <c r="X6" s="158"/>
      <c r="Y6" s="4"/>
    </row>
    <row r="7" spans="1:25" ht="33.6" customHeight="1">
      <c r="A7" s="96" t="s">
        <v>142</v>
      </c>
      <c r="B7" s="96"/>
      <c r="C7" s="96"/>
      <c r="D7" s="96"/>
      <c r="E7" s="96"/>
      <c r="F7" s="96"/>
      <c r="G7" s="141" t="str">
        <f>IF(治験経費1_経費算出基準!G7="","",治験経費1_経費算出基準!G7)</f>
        <v/>
      </c>
      <c r="H7" s="207"/>
      <c r="I7" s="207"/>
      <c r="J7" s="207"/>
      <c r="K7" s="207"/>
      <c r="L7" s="207"/>
      <c r="M7" s="207"/>
      <c r="N7" s="207"/>
      <c r="O7" s="207"/>
      <c r="P7" s="207"/>
      <c r="Q7" s="207"/>
      <c r="R7" s="207"/>
      <c r="S7" s="207"/>
      <c r="T7" s="207"/>
      <c r="U7" s="207"/>
      <c r="V7" s="207"/>
      <c r="W7" s="207"/>
      <c r="X7" s="208"/>
    </row>
    <row r="8" spans="1:25" ht="33.6" customHeight="1">
      <c r="A8" s="96" t="s">
        <v>143</v>
      </c>
      <c r="B8" s="96"/>
      <c r="C8" s="96"/>
      <c r="D8" s="96"/>
      <c r="E8" s="96"/>
      <c r="F8" s="96"/>
      <c r="G8" s="96" t="str">
        <f>IF(治験経費1_経費算出基準!G8="","",治験経費1_経費算出基準!G8)</f>
        <v/>
      </c>
      <c r="H8" s="114"/>
      <c r="I8" s="114"/>
      <c r="J8" s="114"/>
      <c r="K8" s="114"/>
      <c r="L8" s="114"/>
      <c r="M8" s="103" t="s">
        <v>230</v>
      </c>
      <c r="N8" s="103"/>
      <c r="O8" s="103"/>
      <c r="P8" s="103"/>
      <c r="Q8" s="103"/>
      <c r="R8" s="103"/>
      <c r="S8" s="156" t="str">
        <f>IF(治験経費1_経費算出基準!S8="","",治験経費1_経費算出基準!S8)</f>
        <v/>
      </c>
      <c r="T8" s="157"/>
      <c r="U8" s="157"/>
      <c r="V8" s="157"/>
      <c r="W8" s="157"/>
      <c r="X8" s="158"/>
      <c r="Y8" s="4"/>
    </row>
    <row r="9" spans="1:25" ht="33.6" customHeight="1">
      <c r="A9" s="86" t="s">
        <v>145</v>
      </c>
      <c r="B9" s="87"/>
      <c r="C9" s="87"/>
      <c r="D9" s="87"/>
      <c r="E9" s="87"/>
      <c r="F9" s="88"/>
      <c r="G9" s="242" t="str">
        <f>IF(治験経費1_経費算出基準!G9="","",治験経費1_経費算出基準!G9)</f>
        <v>20xx/xx/xx</v>
      </c>
      <c r="H9" s="171"/>
      <c r="I9" s="171"/>
      <c r="J9" s="171"/>
      <c r="K9" s="171"/>
      <c r="L9" s="171"/>
      <c r="M9" s="92" t="s">
        <v>146</v>
      </c>
      <c r="N9" s="93"/>
      <c r="O9" s="93"/>
      <c r="P9" s="93"/>
      <c r="Q9" s="93"/>
      <c r="R9" s="94"/>
      <c r="S9" s="231" t="str">
        <f>IF(治験経費1_経費算出基準!S9="","",治験経費1_経費算出基準!S9)</f>
        <v>20xx/xx/xx</v>
      </c>
      <c r="T9" s="232"/>
      <c r="U9" s="232"/>
      <c r="V9" s="232"/>
      <c r="W9" s="232"/>
      <c r="X9" s="233"/>
      <c r="Y9" s="4"/>
    </row>
    <row r="10" spans="1:25" ht="33.6" customHeight="1">
      <c r="A10" s="100" t="s">
        <v>147</v>
      </c>
      <c r="B10" s="100"/>
      <c r="C10" s="100"/>
      <c r="D10" s="100"/>
      <c r="E10" s="100"/>
      <c r="F10" s="100"/>
      <c r="G10" s="86" t="str">
        <f>IF(治験経費1_経費算出基準!G10="","",治験経費1_経費算出基準!G10)</f>
        <v/>
      </c>
      <c r="H10" s="139"/>
      <c r="I10" s="139"/>
      <c r="J10" s="139"/>
      <c r="K10" s="139"/>
      <c r="L10" s="59" t="s">
        <v>148</v>
      </c>
      <c r="M10" s="174" t="s">
        <v>149</v>
      </c>
      <c r="N10" s="175"/>
      <c r="O10" s="175"/>
      <c r="P10" s="175"/>
      <c r="Q10" s="175"/>
      <c r="R10" s="176"/>
      <c r="S10" s="156" t="str">
        <f>IF(治験経費1_経費算出基準!S10="","",治験経費1_経費算出基準!S10)</f>
        <v/>
      </c>
      <c r="T10" s="157"/>
      <c r="U10" s="157"/>
      <c r="V10" s="157"/>
      <c r="W10" s="157"/>
      <c r="X10" s="60" t="s">
        <v>150</v>
      </c>
      <c r="Y10" s="4"/>
    </row>
    <row r="11" spans="1:25" ht="7.5" customHeight="1"/>
    <row r="12" spans="1:25" ht="33" customHeight="1">
      <c r="A12" s="61"/>
      <c r="F12" s="236" t="s">
        <v>370</v>
      </c>
      <c r="G12" s="237"/>
      <c r="H12" s="237"/>
      <c r="I12" s="237"/>
      <c r="J12" s="237"/>
      <c r="K12" s="237"/>
      <c r="L12" s="238"/>
      <c r="M12" s="210">
        <f>IF(G1="マイルストーン",0,治験経費1_経費算出基準!$T$55)</f>
        <v>0</v>
      </c>
      <c r="N12" s="210"/>
      <c r="O12" s="210"/>
      <c r="P12" s="210"/>
      <c r="Q12" s="210"/>
      <c r="R12" s="210"/>
      <c r="S12" s="62"/>
    </row>
    <row r="13" spans="1:25" ht="33" customHeight="1">
      <c r="A13" s="61"/>
      <c r="F13" s="236" t="s">
        <v>371</v>
      </c>
      <c r="G13" s="237"/>
      <c r="H13" s="237"/>
      <c r="I13" s="237"/>
      <c r="J13" s="237"/>
      <c r="K13" s="237"/>
      <c r="L13" s="238"/>
      <c r="M13" s="211">
        <f>IF($G$10="",0,ROUNDDOWN($M$12/$G$10,0))</f>
        <v>0</v>
      </c>
      <c r="N13" s="212"/>
      <c r="O13" s="212"/>
      <c r="P13" s="212"/>
      <c r="Q13" s="212"/>
      <c r="R13" s="213"/>
      <c r="S13" s="62"/>
    </row>
    <row r="14" spans="1:25" ht="7.5" customHeight="1"/>
    <row r="15" spans="1:25">
      <c r="A15" s="12"/>
      <c r="B15" s="225" t="s">
        <v>372</v>
      </c>
      <c r="C15" s="226"/>
      <c r="D15" s="226"/>
      <c r="E15" s="226"/>
      <c r="F15" s="226"/>
      <c r="G15" s="226"/>
      <c r="H15" s="226"/>
      <c r="I15" s="227"/>
      <c r="J15" s="225" t="s">
        <v>379</v>
      </c>
      <c r="K15" s="226"/>
      <c r="L15" s="227"/>
      <c r="M15" s="228" t="s">
        <v>374</v>
      </c>
      <c r="N15" s="229"/>
      <c r="O15" s="229"/>
      <c r="P15" s="229"/>
      <c r="Q15" s="229"/>
      <c r="R15" s="230"/>
      <c r="S15" s="228" t="s">
        <v>37</v>
      </c>
      <c r="T15" s="229"/>
      <c r="U15" s="229"/>
      <c r="V15" s="229"/>
      <c r="W15" s="229"/>
      <c r="X15" s="230"/>
    </row>
    <row r="16" spans="1:25" ht="33.6" customHeight="1">
      <c r="A16" s="12">
        <v>1</v>
      </c>
      <c r="B16" s="245"/>
      <c r="C16" s="246"/>
      <c r="D16" s="246"/>
      <c r="E16" s="246"/>
      <c r="F16" s="246"/>
      <c r="G16" s="246"/>
      <c r="H16" s="246"/>
      <c r="I16" s="247"/>
      <c r="J16" s="248">
        <v>1</v>
      </c>
      <c r="K16" s="249"/>
      <c r="L16" s="250"/>
      <c r="M16" s="219">
        <f t="shared" ref="M16:M65" si="0">INT(ROUNDDOWN($M$13/$J$66,0))</f>
        <v>0</v>
      </c>
      <c r="N16" s="220"/>
      <c r="O16" s="220"/>
      <c r="P16" s="220"/>
      <c r="Q16" s="220"/>
      <c r="R16" s="221"/>
      <c r="S16" s="214"/>
      <c r="T16" s="215"/>
      <c r="U16" s="215"/>
      <c r="V16" s="215"/>
      <c r="W16" s="215"/>
      <c r="X16" s="216"/>
    </row>
    <row r="17" spans="1:24" ht="33.6" customHeight="1">
      <c r="A17" s="12">
        <v>2</v>
      </c>
      <c r="B17" s="245"/>
      <c r="C17" s="246"/>
      <c r="D17" s="246"/>
      <c r="E17" s="246"/>
      <c r="F17" s="246"/>
      <c r="G17" s="246"/>
      <c r="H17" s="246"/>
      <c r="I17" s="247"/>
      <c r="J17" s="248">
        <v>1</v>
      </c>
      <c r="K17" s="249"/>
      <c r="L17" s="250"/>
      <c r="M17" s="219">
        <f t="shared" si="0"/>
        <v>0</v>
      </c>
      <c r="N17" s="220"/>
      <c r="O17" s="220"/>
      <c r="P17" s="220"/>
      <c r="Q17" s="220"/>
      <c r="R17" s="221"/>
      <c r="S17" s="214"/>
      <c r="T17" s="215"/>
      <c r="U17" s="215"/>
      <c r="V17" s="215"/>
      <c r="W17" s="215"/>
      <c r="X17" s="216"/>
    </row>
    <row r="18" spans="1:24" ht="33.6" customHeight="1">
      <c r="A18" s="12">
        <v>3</v>
      </c>
      <c r="B18" s="245"/>
      <c r="C18" s="246"/>
      <c r="D18" s="246"/>
      <c r="E18" s="246"/>
      <c r="F18" s="246"/>
      <c r="G18" s="246"/>
      <c r="H18" s="246"/>
      <c r="I18" s="247"/>
      <c r="J18" s="248">
        <v>1</v>
      </c>
      <c r="K18" s="249"/>
      <c r="L18" s="250"/>
      <c r="M18" s="219">
        <f t="shared" si="0"/>
        <v>0</v>
      </c>
      <c r="N18" s="220"/>
      <c r="O18" s="220"/>
      <c r="P18" s="220"/>
      <c r="Q18" s="220"/>
      <c r="R18" s="221"/>
      <c r="S18" s="214"/>
      <c r="T18" s="215"/>
      <c r="U18" s="215"/>
      <c r="V18" s="215"/>
      <c r="W18" s="215"/>
      <c r="X18" s="216"/>
    </row>
    <row r="19" spans="1:24" ht="33.6" customHeight="1">
      <c r="A19" s="12">
        <v>4</v>
      </c>
      <c r="B19" s="245"/>
      <c r="C19" s="246"/>
      <c r="D19" s="246"/>
      <c r="E19" s="246"/>
      <c r="F19" s="246"/>
      <c r="G19" s="246"/>
      <c r="H19" s="246"/>
      <c r="I19" s="247"/>
      <c r="J19" s="248">
        <v>1</v>
      </c>
      <c r="K19" s="249"/>
      <c r="L19" s="250"/>
      <c r="M19" s="219">
        <f t="shared" si="0"/>
        <v>0</v>
      </c>
      <c r="N19" s="220"/>
      <c r="O19" s="220"/>
      <c r="P19" s="220"/>
      <c r="Q19" s="220"/>
      <c r="R19" s="221"/>
      <c r="S19" s="214"/>
      <c r="T19" s="215"/>
      <c r="U19" s="215"/>
      <c r="V19" s="215"/>
      <c r="W19" s="215"/>
      <c r="X19" s="216"/>
    </row>
    <row r="20" spans="1:24" ht="33.6" customHeight="1">
      <c r="A20" s="12">
        <v>5</v>
      </c>
      <c r="B20" s="245"/>
      <c r="C20" s="246"/>
      <c r="D20" s="246"/>
      <c r="E20" s="246"/>
      <c r="F20" s="246"/>
      <c r="G20" s="246"/>
      <c r="H20" s="246"/>
      <c r="I20" s="247"/>
      <c r="J20" s="248">
        <v>1</v>
      </c>
      <c r="K20" s="249"/>
      <c r="L20" s="250"/>
      <c r="M20" s="219">
        <f t="shared" si="0"/>
        <v>0</v>
      </c>
      <c r="N20" s="220"/>
      <c r="O20" s="220"/>
      <c r="P20" s="220"/>
      <c r="Q20" s="220"/>
      <c r="R20" s="221"/>
      <c r="S20" s="214"/>
      <c r="T20" s="215"/>
      <c r="U20" s="215"/>
      <c r="V20" s="215"/>
      <c r="W20" s="215"/>
      <c r="X20" s="216"/>
    </row>
    <row r="21" spans="1:24" ht="33.6" customHeight="1">
      <c r="A21" s="12">
        <v>6</v>
      </c>
      <c r="B21" s="245"/>
      <c r="C21" s="246"/>
      <c r="D21" s="246"/>
      <c r="E21" s="246"/>
      <c r="F21" s="246"/>
      <c r="G21" s="246"/>
      <c r="H21" s="246"/>
      <c r="I21" s="247"/>
      <c r="J21" s="248">
        <v>1</v>
      </c>
      <c r="K21" s="249"/>
      <c r="L21" s="250"/>
      <c r="M21" s="219">
        <f t="shared" si="0"/>
        <v>0</v>
      </c>
      <c r="N21" s="220"/>
      <c r="O21" s="220"/>
      <c r="P21" s="220"/>
      <c r="Q21" s="220"/>
      <c r="R21" s="221"/>
      <c r="S21" s="214"/>
      <c r="T21" s="215"/>
      <c r="U21" s="215"/>
      <c r="V21" s="215"/>
      <c r="W21" s="215"/>
      <c r="X21" s="216"/>
    </row>
    <row r="22" spans="1:24" ht="33.6" customHeight="1">
      <c r="A22" s="12">
        <v>7</v>
      </c>
      <c r="B22" s="245"/>
      <c r="C22" s="246"/>
      <c r="D22" s="246"/>
      <c r="E22" s="246"/>
      <c r="F22" s="246"/>
      <c r="G22" s="246"/>
      <c r="H22" s="246"/>
      <c r="I22" s="247"/>
      <c r="J22" s="248">
        <v>1</v>
      </c>
      <c r="K22" s="249"/>
      <c r="L22" s="250"/>
      <c r="M22" s="219">
        <f t="shared" si="0"/>
        <v>0</v>
      </c>
      <c r="N22" s="220"/>
      <c r="O22" s="220"/>
      <c r="P22" s="220"/>
      <c r="Q22" s="220"/>
      <c r="R22" s="221"/>
      <c r="S22" s="214"/>
      <c r="T22" s="215"/>
      <c r="U22" s="215"/>
      <c r="V22" s="215"/>
      <c r="W22" s="215"/>
      <c r="X22" s="216"/>
    </row>
    <row r="23" spans="1:24" ht="33.6" customHeight="1">
      <c r="A23" s="12">
        <v>8</v>
      </c>
      <c r="B23" s="245"/>
      <c r="C23" s="246"/>
      <c r="D23" s="246"/>
      <c r="E23" s="246"/>
      <c r="F23" s="246"/>
      <c r="G23" s="246"/>
      <c r="H23" s="246"/>
      <c r="I23" s="247"/>
      <c r="J23" s="248">
        <v>1</v>
      </c>
      <c r="K23" s="249"/>
      <c r="L23" s="250"/>
      <c r="M23" s="219">
        <f t="shared" si="0"/>
        <v>0</v>
      </c>
      <c r="N23" s="220"/>
      <c r="O23" s="220"/>
      <c r="P23" s="220"/>
      <c r="Q23" s="220"/>
      <c r="R23" s="221"/>
      <c r="S23" s="214"/>
      <c r="T23" s="215"/>
      <c r="U23" s="215"/>
      <c r="V23" s="215"/>
      <c r="W23" s="215"/>
      <c r="X23" s="216"/>
    </row>
    <row r="24" spans="1:24" ht="33.6" customHeight="1">
      <c r="A24" s="12">
        <v>9</v>
      </c>
      <c r="B24" s="245"/>
      <c r="C24" s="246"/>
      <c r="D24" s="246"/>
      <c r="E24" s="246"/>
      <c r="F24" s="246"/>
      <c r="G24" s="246"/>
      <c r="H24" s="246"/>
      <c r="I24" s="247"/>
      <c r="J24" s="248">
        <v>1</v>
      </c>
      <c r="K24" s="249"/>
      <c r="L24" s="250"/>
      <c r="M24" s="219">
        <f t="shared" si="0"/>
        <v>0</v>
      </c>
      <c r="N24" s="220"/>
      <c r="O24" s="220"/>
      <c r="P24" s="220"/>
      <c r="Q24" s="220"/>
      <c r="R24" s="221"/>
      <c r="S24" s="214"/>
      <c r="T24" s="215"/>
      <c r="U24" s="215"/>
      <c r="V24" s="215"/>
      <c r="W24" s="215"/>
      <c r="X24" s="216"/>
    </row>
    <row r="25" spans="1:24" ht="33.6" customHeight="1">
      <c r="A25" s="12">
        <v>10</v>
      </c>
      <c r="B25" s="245"/>
      <c r="C25" s="246"/>
      <c r="D25" s="246"/>
      <c r="E25" s="246"/>
      <c r="F25" s="246"/>
      <c r="G25" s="246"/>
      <c r="H25" s="246"/>
      <c r="I25" s="247"/>
      <c r="J25" s="248">
        <v>1</v>
      </c>
      <c r="K25" s="249"/>
      <c r="L25" s="250"/>
      <c r="M25" s="219">
        <f t="shared" si="0"/>
        <v>0</v>
      </c>
      <c r="N25" s="220"/>
      <c r="O25" s="220"/>
      <c r="P25" s="220"/>
      <c r="Q25" s="220"/>
      <c r="R25" s="221"/>
      <c r="S25" s="214"/>
      <c r="T25" s="215"/>
      <c r="U25" s="215"/>
      <c r="V25" s="215"/>
      <c r="W25" s="215"/>
      <c r="X25" s="216"/>
    </row>
    <row r="26" spans="1:24" ht="33.6" customHeight="1">
      <c r="A26" s="12">
        <v>11</v>
      </c>
      <c r="B26" s="245"/>
      <c r="C26" s="246"/>
      <c r="D26" s="246"/>
      <c r="E26" s="246"/>
      <c r="F26" s="246"/>
      <c r="G26" s="246"/>
      <c r="H26" s="246"/>
      <c r="I26" s="247"/>
      <c r="J26" s="248">
        <v>1</v>
      </c>
      <c r="K26" s="249"/>
      <c r="L26" s="250"/>
      <c r="M26" s="219">
        <f t="shared" si="0"/>
        <v>0</v>
      </c>
      <c r="N26" s="220"/>
      <c r="O26" s="220"/>
      <c r="P26" s="220"/>
      <c r="Q26" s="220"/>
      <c r="R26" s="221"/>
      <c r="S26" s="214"/>
      <c r="T26" s="215"/>
      <c r="U26" s="215"/>
      <c r="V26" s="215"/>
      <c r="W26" s="215"/>
      <c r="X26" s="216"/>
    </row>
    <row r="27" spans="1:24" ht="33.6" customHeight="1">
      <c r="A27" s="12">
        <v>12</v>
      </c>
      <c r="B27" s="245"/>
      <c r="C27" s="246"/>
      <c r="D27" s="246"/>
      <c r="E27" s="246"/>
      <c r="F27" s="246"/>
      <c r="G27" s="246"/>
      <c r="H27" s="246"/>
      <c r="I27" s="247"/>
      <c r="J27" s="248">
        <v>1</v>
      </c>
      <c r="K27" s="249"/>
      <c r="L27" s="250"/>
      <c r="M27" s="219">
        <f t="shared" si="0"/>
        <v>0</v>
      </c>
      <c r="N27" s="220"/>
      <c r="O27" s="220"/>
      <c r="P27" s="220"/>
      <c r="Q27" s="220"/>
      <c r="R27" s="221"/>
      <c r="S27" s="214"/>
      <c r="T27" s="215"/>
      <c r="U27" s="215"/>
      <c r="V27" s="215"/>
      <c r="W27" s="215"/>
      <c r="X27" s="216"/>
    </row>
    <row r="28" spans="1:24" ht="33.6" customHeight="1">
      <c r="A28" s="12">
        <v>13</v>
      </c>
      <c r="B28" s="245"/>
      <c r="C28" s="246"/>
      <c r="D28" s="246"/>
      <c r="E28" s="246"/>
      <c r="F28" s="246"/>
      <c r="G28" s="246"/>
      <c r="H28" s="246"/>
      <c r="I28" s="247"/>
      <c r="J28" s="248">
        <v>1</v>
      </c>
      <c r="K28" s="249"/>
      <c r="L28" s="250"/>
      <c r="M28" s="219">
        <f t="shared" si="0"/>
        <v>0</v>
      </c>
      <c r="N28" s="220"/>
      <c r="O28" s="220"/>
      <c r="P28" s="220"/>
      <c r="Q28" s="220"/>
      <c r="R28" s="221"/>
      <c r="S28" s="214"/>
      <c r="T28" s="215"/>
      <c r="U28" s="215"/>
      <c r="V28" s="215"/>
      <c r="W28" s="215"/>
      <c r="X28" s="216"/>
    </row>
    <row r="29" spans="1:24" ht="33.6" customHeight="1">
      <c r="A29" s="12">
        <v>14</v>
      </c>
      <c r="B29" s="245"/>
      <c r="C29" s="246"/>
      <c r="D29" s="246"/>
      <c r="E29" s="246"/>
      <c r="F29" s="246"/>
      <c r="G29" s="246"/>
      <c r="H29" s="246"/>
      <c r="I29" s="247"/>
      <c r="J29" s="248">
        <v>1</v>
      </c>
      <c r="K29" s="249"/>
      <c r="L29" s="250"/>
      <c r="M29" s="219">
        <f t="shared" si="0"/>
        <v>0</v>
      </c>
      <c r="N29" s="220"/>
      <c r="O29" s="220"/>
      <c r="P29" s="220"/>
      <c r="Q29" s="220"/>
      <c r="R29" s="221"/>
      <c r="S29" s="214"/>
      <c r="T29" s="215"/>
      <c r="U29" s="215"/>
      <c r="V29" s="215"/>
      <c r="W29" s="215"/>
      <c r="X29" s="216"/>
    </row>
    <row r="30" spans="1:24" ht="33.6" customHeight="1">
      <c r="A30" s="12">
        <v>15</v>
      </c>
      <c r="B30" s="245"/>
      <c r="C30" s="246"/>
      <c r="D30" s="246"/>
      <c r="E30" s="246"/>
      <c r="F30" s="246"/>
      <c r="G30" s="246"/>
      <c r="H30" s="246"/>
      <c r="I30" s="247"/>
      <c r="J30" s="248">
        <v>1</v>
      </c>
      <c r="K30" s="249"/>
      <c r="L30" s="250"/>
      <c r="M30" s="219">
        <f t="shared" si="0"/>
        <v>0</v>
      </c>
      <c r="N30" s="220"/>
      <c r="O30" s="220"/>
      <c r="P30" s="220"/>
      <c r="Q30" s="220"/>
      <c r="R30" s="221"/>
      <c r="S30" s="214"/>
      <c r="T30" s="215"/>
      <c r="U30" s="215"/>
      <c r="V30" s="215"/>
      <c r="W30" s="215"/>
      <c r="X30" s="216"/>
    </row>
    <row r="31" spans="1:24" ht="33.6" customHeight="1">
      <c r="A31" s="12">
        <v>16</v>
      </c>
      <c r="B31" s="245"/>
      <c r="C31" s="246"/>
      <c r="D31" s="246"/>
      <c r="E31" s="246"/>
      <c r="F31" s="246"/>
      <c r="G31" s="246"/>
      <c r="H31" s="246"/>
      <c r="I31" s="247"/>
      <c r="J31" s="248">
        <v>1</v>
      </c>
      <c r="K31" s="249"/>
      <c r="L31" s="250"/>
      <c r="M31" s="219">
        <f t="shared" si="0"/>
        <v>0</v>
      </c>
      <c r="N31" s="220"/>
      <c r="O31" s="220"/>
      <c r="P31" s="220"/>
      <c r="Q31" s="220"/>
      <c r="R31" s="221"/>
      <c r="S31" s="214"/>
      <c r="T31" s="215"/>
      <c r="U31" s="215"/>
      <c r="V31" s="215"/>
      <c r="W31" s="215"/>
      <c r="X31" s="216"/>
    </row>
    <row r="32" spans="1:24" ht="33.6" customHeight="1">
      <c r="A32" s="12">
        <v>17</v>
      </c>
      <c r="B32" s="245"/>
      <c r="C32" s="246"/>
      <c r="D32" s="246"/>
      <c r="E32" s="246"/>
      <c r="F32" s="246"/>
      <c r="G32" s="246"/>
      <c r="H32" s="246"/>
      <c r="I32" s="247"/>
      <c r="J32" s="248">
        <v>1</v>
      </c>
      <c r="K32" s="249"/>
      <c r="L32" s="250"/>
      <c r="M32" s="219">
        <f t="shared" si="0"/>
        <v>0</v>
      </c>
      <c r="N32" s="220"/>
      <c r="O32" s="220"/>
      <c r="P32" s="220"/>
      <c r="Q32" s="220"/>
      <c r="R32" s="221"/>
      <c r="S32" s="214"/>
      <c r="T32" s="215"/>
      <c r="U32" s="215"/>
      <c r="V32" s="215"/>
      <c r="W32" s="215"/>
      <c r="X32" s="216"/>
    </row>
    <row r="33" spans="1:24" ht="33.6" customHeight="1">
      <c r="A33" s="12">
        <v>18</v>
      </c>
      <c r="B33" s="245"/>
      <c r="C33" s="246"/>
      <c r="D33" s="246"/>
      <c r="E33" s="246"/>
      <c r="F33" s="246"/>
      <c r="G33" s="246"/>
      <c r="H33" s="246"/>
      <c r="I33" s="247"/>
      <c r="J33" s="248">
        <v>1</v>
      </c>
      <c r="K33" s="249"/>
      <c r="L33" s="250"/>
      <c r="M33" s="219">
        <f t="shared" si="0"/>
        <v>0</v>
      </c>
      <c r="N33" s="220"/>
      <c r="O33" s="220"/>
      <c r="P33" s="220"/>
      <c r="Q33" s="220"/>
      <c r="R33" s="221"/>
      <c r="S33" s="214"/>
      <c r="T33" s="215"/>
      <c r="U33" s="215"/>
      <c r="V33" s="215"/>
      <c r="W33" s="215"/>
      <c r="X33" s="216"/>
    </row>
    <row r="34" spans="1:24" ht="33.6" customHeight="1">
      <c r="A34" s="12">
        <v>19</v>
      </c>
      <c r="B34" s="245"/>
      <c r="C34" s="246"/>
      <c r="D34" s="246"/>
      <c r="E34" s="246"/>
      <c r="F34" s="246"/>
      <c r="G34" s="246"/>
      <c r="H34" s="246"/>
      <c r="I34" s="247"/>
      <c r="J34" s="248">
        <v>1</v>
      </c>
      <c r="K34" s="249"/>
      <c r="L34" s="250"/>
      <c r="M34" s="219">
        <f t="shared" si="0"/>
        <v>0</v>
      </c>
      <c r="N34" s="220"/>
      <c r="O34" s="220"/>
      <c r="P34" s="220"/>
      <c r="Q34" s="220"/>
      <c r="R34" s="221"/>
      <c r="S34" s="214"/>
      <c r="T34" s="215"/>
      <c r="U34" s="215"/>
      <c r="V34" s="215"/>
      <c r="W34" s="215"/>
      <c r="X34" s="216"/>
    </row>
    <row r="35" spans="1:24" ht="33.6" customHeight="1">
      <c r="A35" s="12">
        <v>20</v>
      </c>
      <c r="B35" s="245"/>
      <c r="C35" s="246"/>
      <c r="D35" s="246"/>
      <c r="E35" s="246"/>
      <c r="F35" s="246"/>
      <c r="G35" s="246"/>
      <c r="H35" s="246"/>
      <c r="I35" s="247"/>
      <c r="J35" s="248">
        <v>1</v>
      </c>
      <c r="K35" s="249"/>
      <c r="L35" s="250"/>
      <c r="M35" s="219">
        <f t="shared" si="0"/>
        <v>0</v>
      </c>
      <c r="N35" s="220"/>
      <c r="O35" s="220"/>
      <c r="P35" s="220"/>
      <c r="Q35" s="220"/>
      <c r="R35" s="221"/>
      <c r="S35" s="214"/>
      <c r="T35" s="215"/>
      <c r="U35" s="215"/>
      <c r="V35" s="215"/>
      <c r="W35" s="215"/>
      <c r="X35" s="216"/>
    </row>
    <row r="36" spans="1:24" ht="33.6" customHeight="1">
      <c r="A36" s="12">
        <v>21</v>
      </c>
      <c r="B36" s="245"/>
      <c r="C36" s="246"/>
      <c r="D36" s="246"/>
      <c r="E36" s="246"/>
      <c r="F36" s="246"/>
      <c r="G36" s="246"/>
      <c r="H36" s="246"/>
      <c r="I36" s="247"/>
      <c r="J36" s="248">
        <v>1</v>
      </c>
      <c r="K36" s="249"/>
      <c r="L36" s="250"/>
      <c r="M36" s="219">
        <f t="shared" si="0"/>
        <v>0</v>
      </c>
      <c r="N36" s="220"/>
      <c r="O36" s="220"/>
      <c r="P36" s="220"/>
      <c r="Q36" s="220"/>
      <c r="R36" s="221"/>
      <c r="S36" s="214"/>
      <c r="T36" s="215"/>
      <c r="U36" s="215"/>
      <c r="V36" s="215"/>
      <c r="W36" s="215"/>
      <c r="X36" s="216"/>
    </row>
    <row r="37" spans="1:24" ht="33.6" customHeight="1">
      <c r="A37" s="12">
        <v>22</v>
      </c>
      <c r="B37" s="245"/>
      <c r="C37" s="246"/>
      <c r="D37" s="246"/>
      <c r="E37" s="246"/>
      <c r="F37" s="246"/>
      <c r="G37" s="246"/>
      <c r="H37" s="246"/>
      <c r="I37" s="247"/>
      <c r="J37" s="248">
        <v>1</v>
      </c>
      <c r="K37" s="249"/>
      <c r="L37" s="250"/>
      <c r="M37" s="219">
        <f t="shared" si="0"/>
        <v>0</v>
      </c>
      <c r="N37" s="220"/>
      <c r="O37" s="220"/>
      <c r="P37" s="220"/>
      <c r="Q37" s="220"/>
      <c r="R37" s="221"/>
      <c r="S37" s="214"/>
      <c r="T37" s="215"/>
      <c r="U37" s="215"/>
      <c r="V37" s="215"/>
      <c r="W37" s="215"/>
      <c r="X37" s="216"/>
    </row>
    <row r="38" spans="1:24" ht="33.6" customHeight="1">
      <c r="A38" s="12">
        <v>23</v>
      </c>
      <c r="B38" s="245"/>
      <c r="C38" s="246"/>
      <c r="D38" s="246"/>
      <c r="E38" s="246"/>
      <c r="F38" s="246"/>
      <c r="G38" s="246"/>
      <c r="H38" s="246"/>
      <c r="I38" s="247"/>
      <c r="J38" s="248">
        <v>1</v>
      </c>
      <c r="K38" s="249"/>
      <c r="L38" s="250"/>
      <c r="M38" s="219">
        <f t="shared" si="0"/>
        <v>0</v>
      </c>
      <c r="N38" s="220"/>
      <c r="O38" s="220"/>
      <c r="P38" s="220"/>
      <c r="Q38" s="220"/>
      <c r="R38" s="221"/>
      <c r="S38" s="214"/>
      <c r="T38" s="215"/>
      <c r="U38" s="215"/>
      <c r="V38" s="215"/>
      <c r="W38" s="215"/>
      <c r="X38" s="216"/>
    </row>
    <row r="39" spans="1:24" ht="33.6" customHeight="1">
      <c r="A39" s="12">
        <v>24</v>
      </c>
      <c r="B39" s="245"/>
      <c r="C39" s="246"/>
      <c r="D39" s="246"/>
      <c r="E39" s="246"/>
      <c r="F39" s="246"/>
      <c r="G39" s="246"/>
      <c r="H39" s="246"/>
      <c r="I39" s="247"/>
      <c r="J39" s="248">
        <v>1</v>
      </c>
      <c r="K39" s="249"/>
      <c r="L39" s="250"/>
      <c r="M39" s="219">
        <f t="shared" si="0"/>
        <v>0</v>
      </c>
      <c r="N39" s="220"/>
      <c r="O39" s="220"/>
      <c r="P39" s="220"/>
      <c r="Q39" s="220"/>
      <c r="R39" s="221"/>
      <c r="S39" s="214"/>
      <c r="T39" s="215"/>
      <c r="U39" s="215"/>
      <c r="V39" s="215"/>
      <c r="W39" s="215"/>
      <c r="X39" s="216"/>
    </row>
    <row r="40" spans="1:24" ht="33.6" customHeight="1">
      <c r="A40" s="12">
        <v>25</v>
      </c>
      <c r="B40" s="245"/>
      <c r="C40" s="246"/>
      <c r="D40" s="246"/>
      <c r="E40" s="246"/>
      <c r="F40" s="246"/>
      <c r="G40" s="246"/>
      <c r="H40" s="246"/>
      <c r="I40" s="247"/>
      <c r="J40" s="248">
        <v>1</v>
      </c>
      <c r="K40" s="249"/>
      <c r="L40" s="250"/>
      <c r="M40" s="219">
        <f t="shared" si="0"/>
        <v>0</v>
      </c>
      <c r="N40" s="220"/>
      <c r="O40" s="220"/>
      <c r="P40" s="220"/>
      <c r="Q40" s="220"/>
      <c r="R40" s="221"/>
      <c r="S40" s="214"/>
      <c r="T40" s="215"/>
      <c r="U40" s="215"/>
      <c r="V40" s="215"/>
      <c r="W40" s="215"/>
      <c r="X40" s="216"/>
    </row>
    <row r="41" spans="1:24" ht="33.6" customHeight="1">
      <c r="A41" s="12">
        <v>26</v>
      </c>
      <c r="B41" s="245"/>
      <c r="C41" s="246"/>
      <c r="D41" s="246"/>
      <c r="E41" s="246"/>
      <c r="F41" s="246"/>
      <c r="G41" s="246"/>
      <c r="H41" s="246"/>
      <c r="I41" s="247"/>
      <c r="J41" s="248">
        <v>1</v>
      </c>
      <c r="K41" s="249"/>
      <c r="L41" s="250"/>
      <c r="M41" s="219">
        <f t="shared" si="0"/>
        <v>0</v>
      </c>
      <c r="N41" s="220"/>
      <c r="O41" s="220"/>
      <c r="P41" s="220"/>
      <c r="Q41" s="220"/>
      <c r="R41" s="221"/>
      <c r="S41" s="214"/>
      <c r="T41" s="215"/>
      <c r="U41" s="215"/>
      <c r="V41" s="215"/>
      <c r="W41" s="215"/>
      <c r="X41" s="216"/>
    </row>
    <row r="42" spans="1:24" ht="33.6" customHeight="1">
      <c r="A42" s="12">
        <v>27</v>
      </c>
      <c r="B42" s="245"/>
      <c r="C42" s="246"/>
      <c r="D42" s="246"/>
      <c r="E42" s="246"/>
      <c r="F42" s="246"/>
      <c r="G42" s="246"/>
      <c r="H42" s="246"/>
      <c r="I42" s="247"/>
      <c r="J42" s="248">
        <v>1</v>
      </c>
      <c r="K42" s="249"/>
      <c r="L42" s="250"/>
      <c r="M42" s="219">
        <f t="shared" si="0"/>
        <v>0</v>
      </c>
      <c r="N42" s="220"/>
      <c r="O42" s="220"/>
      <c r="P42" s="220"/>
      <c r="Q42" s="220"/>
      <c r="R42" s="221"/>
      <c r="S42" s="214"/>
      <c r="T42" s="215"/>
      <c r="U42" s="215"/>
      <c r="V42" s="215"/>
      <c r="W42" s="215"/>
      <c r="X42" s="216"/>
    </row>
    <row r="43" spans="1:24" ht="33.6" customHeight="1">
      <c r="A43" s="12">
        <v>28</v>
      </c>
      <c r="B43" s="245"/>
      <c r="C43" s="246"/>
      <c r="D43" s="246"/>
      <c r="E43" s="246"/>
      <c r="F43" s="246"/>
      <c r="G43" s="246"/>
      <c r="H43" s="246"/>
      <c r="I43" s="247"/>
      <c r="J43" s="248">
        <v>1</v>
      </c>
      <c r="K43" s="249"/>
      <c r="L43" s="250"/>
      <c r="M43" s="219">
        <f t="shared" si="0"/>
        <v>0</v>
      </c>
      <c r="N43" s="220"/>
      <c r="O43" s="220"/>
      <c r="P43" s="220"/>
      <c r="Q43" s="220"/>
      <c r="R43" s="221"/>
      <c r="S43" s="214"/>
      <c r="T43" s="215"/>
      <c r="U43" s="215"/>
      <c r="V43" s="215"/>
      <c r="W43" s="215"/>
      <c r="X43" s="216"/>
    </row>
    <row r="44" spans="1:24" ht="33.6" customHeight="1">
      <c r="A44" s="12">
        <v>29</v>
      </c>
      <c r="B44" s="245"/>
      <c r="C44" s="246"/>
      <c r="D44" s="246"/>
      <c r="E44" s="246"/>
      <c r="F44" s="246"/>
      <c r="G44" s="246"/>
      <c r="H44" s="246"/>
      <c r="I44" s="247"/>
      <c r="J44" s="248">
        <v>1</v>
      </c>
      <c r="K44" s="249"/>
      <c r="L44" s="250"/>
      <c r="M44" s="219">
        <f t="shared" si="0"/>
        <v>0</v>
      </c>
      <c r="N44" s="220"/>
      <c r="O44" s="220"/>
      <c r="P44" s="220"/>
      <c r="Q44" s="220"/>
      <c r="R44" s="221"/>
      <c r="S44" s="214"/>
      <c r="T44" s="215"/>
      <c r="U44" s="215"/>
      <c r="V44" s="215"/>
      <c r="W44" s="215"/>
      <c r="X44" s="216"/>
    </row>
    <row r="45" spans="1:24" ht="33.6" customHeight="1">
      <c r="A45" s="12">
        <v>30</v>
      </c>
      <c r="B45" s="245"/>
      <c r="C45" s="246"/>
      <c r="D45" s="246"/>
      <c r="E45" s="246"/>
      <c r="F45" s="246"/>
      <c r="G45" s="246"/>
      <c r="H45" s="246"/>
      <c r="I45" s="247"/>
      <c r="J45" s="248">
        <v>1</v>
      </c>
      <c r="K45" s="249"/>
      <c r="L45" s="250"/>
      <c r="M45" s="219">
        <f t="shared" si="0"/>
        <v>0</v>
      </c>
      <c r="N45" s="220"/>
      <c r="O45" s="220"/>
      <c r="P45" s="220"/>
      <c r="Q45" s="220"/>
      <c r="R45" s="221"/>
      <c r="S45" s="214"/>
      <c r="T45" s="215"/>
      <c r="U45" s="215"/>
      <c r="V45" s="215"/>
      <c r="W45" s="215"/>
      <c r="X45" s="216"/>
    </row>
    <row r="46" spans="1:24" ht="33.6" customHeight="1">
      <c r="A46" s="12">
        <v>31</v>
      </c>
      <c r="B46" s="245"/>
      <c r="C46" s="246"/>
      <c r="D46" s="246"/>
      <c r="E46" s="246"/>
      <c r="F46" s="246"/>
      <c r="G46" s="246"/>
      <c r="H46" s="246"/>
      <c r="I46" s="247"/>
      <c r="J46" s="248">
        <v>1</v>
      </c>
      <c r="K46" s="249"/>
      <c r="L46" s="250"/>
      <c r="M46" s="219">
        <f t="shared" si="0"/>
        <v>0</v>
      </c>
      <c r="N46" s="220"/>
      <c r="O46" s="220"/>
      <c r="P46" s="220"/>
      <c r="Q46" s="220"/>
      <c r="R46" s="221"/>
      <c r="S46" s="214"/>
      <c r="T46" s="215"/>
      <c r="U46" s="215"/>
      <c r="V46" s="215"/>
      <c r="W46" s="215"/>
      <c r="X46" s="216"/>
    </row>
    <row r="47" spans="1:24" ht="33.6" customHeight="1">
      <c r="A47" s="12">
        <v>32</v>
      </c>
      <c r="B47" s="245"/>
      <c r="C47" s="246"/>
      <c r="D47" s="246"/>
      <c r="E47" s="246"/>
      <c r="F47" s="246"/>
      <c r="G47" s="246"/>
      <c r="H47" s="246"/>
      <c r="I47" s="247"/>
      <c r="J47" s="248">
        <v>1</v>
      </c>
      <c r="K47" s="249"/>
      <c r="L47" s="250"/>
      <c r="M47" s="219">
        <f t="shared" si="0"/>
        <v>0</v>
      </c>
      <c r="N47" s="220"/>
      <c r="O47" s="220"/>
      <c r="P47" s="220"/>
      <c r="Q47" s="220"/>
      <c r="R47" s="221"/>
      <c r="S47" s="214"/>
      <c r="T47" s="215"/>
      <c r="U47" s="215"/>
      <c r="V47" s="215"/>
      <c r="W47" s="215"/>
      <c r="X47" s="216"/>
    </row>
    <row r="48" spans="1:24" ht="33.6" customHeight="1">
      <c r="A48" s="12">
        <v>33</v>
      </c>
      <c r="B48" s="245"/>
      <c r="C48" s="246"/>
      <c r="D48" s="246"/>
      <c r="E48" s="246"/>
      <c r="F48" s="246"/>
      <c r="G48" s="246"/>
      <c r="H48" s="246"/>
      <c r="I48" s="247"/>
      <c r="J48" s="248">
        <v>1</v>
      </c>
      <c r="K48" s="249"/>
      <c r="L48" s="250"/>
      <c r="M48" s="219">
        <f t="shared" si="0"/>
        <v>0</v>
      </c>
      <c r="N48" s="220"/>
      <c r="O48" s="220"/>
      <c r="P48" s="220"/>
      <c r="Q48" s="220"/>
      <c r="R48" s="221"/>
      <c r="S48" s="214"/>
      <c r="T48" s="215"/>
      <c r="U48" s="215"/>
      <c r="V48" s="215"/>
      <c r="W48" s="215"/>
      <c r="X48" s="216"/>
    </row>
    <row r="49" spans="1:24" ht="33.6" customHeight="1">
      <c r="A49" s="12">
        <v>34</v>
      </c>
      <c r="B49" s="245"/>
      <c r="C49" s="246"/>
      <c r="D49" s="246"/>
      <c r="E49" s="246"/>
      <c r="F49" s="246"/>
      <c r="G49" s="246"/>
      <c r="H49" s="246"/>
      <c r="I49" s="247"/>
      <c r="J49" s="248">
        <v>1</v>
      </c>
      <c r="K49" s="249"/>
      <c r="L49" s="250"/>
      <c r="M49" s="219">
        <f t="shared" si="0"/>
        <v>0</v>
      </c>
      <c r="N49" s="220"/>
      <c r="O49" s="220"/>
      <c r="P49" s="220"/>
      <c r="Q49" s="220"/>
      <c r="R49" s="221"/>
      <c r="S49" s="214"/>
      <c r="T49" s="215"/>
      <c r="U49" s="215"/>
      <c r="V49" s="215"/>
      <c r="W49" s="215"/>
      <c r="X49" s="216"/>
    </row>
    <row r="50" spans="1:24" ht="33.6" customHeight="1">
      <c r="A50" s="12">
        <v>35</v>
      </c>
      <c r="B50" s="245"/>
      <c r="C50" s="246"/>
      <c r="D50" s="246"/>
      <c r="E50" s="246"/>
      <c r="F50" s="246"/>
      <c r="G50" s="246"/>
      <c r="H50" s="246"/>
      <c r="I50" s="247"/>
      <c r="J50" s="248">
        <v>1</v>
      </c>
      <c r="K50" s="249"/>
      <c r="L50" s="250"/>
      <c r="M50" s="219">
        <f t="shared" si="0"/>
        <v>0</v>
      </c>
      <c r="N50" s="220"/>
      <c r="O50" s="220"/>
      <c r="P50" s="220"/>
      <c r="Q50" s="220"/>
      <c r="R50" s="221"/>
      <c r="S50" s="214"/>
      <c r="T50" s="215"/>
      <c r="U50" s="215"/>
      <c r="V50" s="215"/>
      <c r="W50" s="215"/>
      <c r="X50" s="216"/>
    </row>
    <row r="51" spans="1:24" ht="33.6" customHeight="1">
      <c r="A51" s="12">
        <v>36</v>
      </c>
      <c r="B51" s="245"/>
      <c r="C51" s="246"/>
      <c r="D51" s="246"/>
      <c r="E51" s="246"/>
      <c r="F51" s="246"/>
      <c r="G51" s="246"/>
      <c r="H51" s="246"/>
      <c r="I51" s="247"/>
      <c r="J51" s="248">
        <v>1</v>
      </c>
      <c r="K51" s="249"/>
      <c r="L51" s="250"/>
      <c r="M51" s="219">
        <f t="shared" si="0"/>
        <v>0</v>
      </c>
      <c r="N51" s="220"/>
      <c r="O51" s="220"/>
      <c r="P51" s="220"/>
      <c r="Q51" s="220"/>
      <c r="R51" s="221"/>
      <c r="S51" s="214"/>
      <c r="T51" s="215"/>
      <c r="U51" s="215"/>
      <c r="V51" s="215"/>
      <c r="W51" s="215"/>
      <c r="X51" s="216"/>
    </row>
    <row r="52" spans="1:24" ht="33.6" customHeight="1">
      <c r="A52" s="12">
        <v>37</v>
      </c>
      <c r="B52" s="245"/>
      <c r="C52" s="246"/>
      <c r="D52" s="246"/>
      <c r="E52" s="246"/>
      <c r="F52" s="246"/>
      <c r="G52" s="246"/>
      <c r="H52" s="246"/>
      <c r="I52" s="247"/>
      <c r="J52" s="248">
        <v>1</v>
      </c>
      <c r="K52" s="249"/>
      <c r="L52" s="250"/>
      <c r="M52" s="219">
        <f t="shared" si="0"/>
        <v>0</v>
      </c>
      <c r="N52" s="220"/>
      <c r="O52" s="220"/>
      <c r="P52" s="220"/>
      <c r="Q52" s="220"/>
      <c r="R52" s="221"/>
      <c r="S52" s="214"/>
      <c r="T52" s="215"/>
      <c r="U52" s="215"/>
      <c r="V52" s="215"/>
      <c r="W52" s="215"/>
      <c r="X52" s="216"/>
    </row>
    <row r="53" spans="1:24" ht="33.6" customHeight="1">
      <c r="A53" s="12">
        <v>38</v>
      </c>
      <c r="B53" s="245"/>
      <c r="C53" s="246"/>
      <c r="D53" s="246"/>
      <c r="E53" s="246"/>
      <c r="F53" s="246"/>
      <c r="G53" s="246"/>
      <c r="H53" s="246"/>
      <c r="I53" s="247"/>
      <c r="J53" s="248">
        <v>1</v>
      </c>
      <c r="K53" s="249"/>
      <c r="L53" s="250"/>
      <c r="M53" s="219">
        <f t="shared" si="0"/>
        <v>0</v>
      </c>
      <c r="N53" s="220"/>
      <c r="O53" s="220"/>
      <c r="P53" s="220"/>
      <c r="Q53" s="220"/>
      <c r="R53" s="221"/>
      <c r="S53" s="214"/>
      <c r="T53" s="215"/>
      <c r="U53" s="215"/>
      <c r="V53" s="215"/>
      <c r="W53" s="215"/>
      <c r="X53" s="216"/>
    </row>
    <row r="54" spans="1:24" ht="33.6" customHeight="1">
      <c r="A54" s="12">
        <v>39</v>
      </c>
      <c r="B54" s="245"/>
      <c r="C54" s="246"/>
      <c r="D54" s="246"/>
      <c r="E54" s="246"/>
      <c r="F54" s="246"/>
      <c r="G54" s="246"/>
      <c r="H54" s="246"/>
      <c r="I54" s="247"/>
      <c r="J54" s="248">
        <v>1</v>
      </c>
      <c r="K54" s="249"/>
      <c r="L54" s="250"/>
      <c r="M54" s="219">
        <f t="shared" si="0"/>
        <v>0</v>
      </c>
      <c r="N54" s="220"/>
      <c r="O54" s="220"/>
      <c r="P54" s="220"/>
      <c r="Q54" s="220"/>
      <c r="R54" s="221"/>
      <c r="S54" s="214"/>
      <c r="T54" s="215"/>
      <c r="U54" s="215"/>
      <c r="V54" s="215"/>
      <c r="W54" s="215"/>
      <c r="X54" s="216"/>
    </row>
    <row r="55" spans="1:24" ht="33.6" customHeight="1">
      <c r="A55" s="12">
        <v>40</v>
      </c>
      <c r="B55" s="245"/>
      <c r="C55" s="246"/>
      <c r="D55" s="246"/>
      <c r="E55" s="246"/>
      <c r="F55" s="246"/>
      <c r="G55" s="246"/>
      <c r="H55" s="246"/>
      <c r="I55" s="247"/>
      <c r="J55" s="248">
        <v>1</v>
      </c>
      <c r="K55" s="249"/>
      <c r="L55" s="250"/>
      <c r="M55" s="219">
        <f t="shared" si="0"/>
        <v>0</v>
      </c>
      <c r="N55" s="220"/>
      <c r="O55" s="220"/>
      <c r="P55" s="220"/>
      <c r="Q55" s="220"/>
      <c r="R55" s="221"/>
      <c r="S55" s="214"/>
      <c r="T55" s="215"/>
      <c r="U55" s="215"/>
      <c r="V55" s="215"/>
      <c r="W55" s="215"/>
      <c r="X55" s="216"/>
    </row>
    <row r="56" spans="1:24" ht="33.6" customHeight="1">
      <c r="A56" s="12">
        <v>41</v>
      </c>
      <c r="B56" s="245"/>
      <c r="C56" s="246"/>
      <c r="D56" s="246"/>
      <c r="E56" s="246"/>
      <c r="F56" s="246"/>
      <c r="G56" s="246"/>
      <c r="H56" s="246"/>
      <c r="I56" s="247"/>
      <c r="J56" s="248">
        <v>1</v>
      </c>
      <c r="K56" s="249"/>
      <c r="L56" s="250"/>
      <c r="M56" s="219">
        <f t="shared" si="0"/>
        <v>0</v>
      </c>
      <c r="N56" s="220"/>
      <c r="O56" s="220"/>
      <c r="P56" s="220"/>
      <c r="Q56" s="220"/>
      <c r="R56" s="221"/>
      <c r="S56" s="214"/>
      <c r="T56" s="215"/>
      <c r="U56" s="215"/>
      <c r="V56" s="215"/>
      <c r="W56" s="215"/>
      <c r="X56" s="216"/>
    </row>
    <row r="57" spans="1:24" ht="33.6" customHeight="1">
      <c r="A57" s="12">
        <v>42</v>
      </c>
      <c r="B57" s="245"/>
      <c r="C57" s="246"/>
      <c r="D57" s="246"/>
      <c r="E57" s="246"/>
      <c r="F57" s="246"/>
      <c r="G57" s="246"/>
      <c r="H57" s="246"/>
      <c r="I57" s="247"/>
      <c r="J57" s="248">
        <v>1</v>
      </c>
      <c r="K57" s="249"/>
      <c r="L57" s="250"/>
      <c r="M57" s="219">
        <f t="shared" si="0"/>
        <v>0</v>
      </c>
      <c r="N57" s="220"/>
      <c r="O57" s="220"/>
      <c r="P57" s="220"/>
      <c r="Q57" s="220"/>
      <c r="R57" s="221"/>
      <c r="S57" s="214"/>
      <c r="T57" s="215"/>
      <c r="U57" s="215"/>
      <c r="V57" s="215"/>
      <c r="W57" s="215"/>
      <c r="X57" s="216"/>
    </row>
    <row r="58" spans="1:24" ht="33.6" customHeight="1">
      <c r="A58" s="12">
        <v>43</v>
      </c>
      <c r="B58" s="245"/>
      <c r="C58" s="246"/>
      <c r="D58" s="246"/>
      <c r="E58" s="246"/>
      <c r="F58" s="246"/>
      <c r="G58" s="246"/>
      <c r="H58" s="246"/>
      <c r="I58" s="247"/>
      <c r="J58" s="248">
        <v>1</v>
      </c>
      <c r="K58" s="249"/>
      <c r="L58" s="250"/>
      <c r="M58" s="219">
        <f t="shared" si="0"/>
        <v>0</v>
      </c>
      <c r="N58" s="220"/>
      <c r="O58" s="220"/>
      <c r="P58" s="220"/>
      <c r="Q58" s="220"/>
      <c r="R58" s="221"/>
      <c r="S58" s="214"/>
      <c r="T58" s="215"/>
      <c r="U58" s="215"/>
      <c r="V58" s="215"/>
      <c r="W58" s="215"/>
      <c r="X58" s="216"/>
    </row>
    <row r="59" spans="1:24" ht="33.6" customHeight="1">
      <c r="A59" s="12">
        <v>44</v>
      </c>
      <c r="B59" s="245"/>
      <c r="C59" s="246"/>
      <c r="D59" s="246"/>
      <c r="E59" s="246"/>
      <c r="F59" s="246"/>
      <c r="G59" s="246"/>
      <c r="H59" s="246"/>
      <c r="I59" s="247"/>
      <c r="J59" s="248">
        <v>1</v>
      </c>
      <c r="K59" s="249"/>
      <c r="L59" s="250"/>
      <c r="M59" s="219">
        <f t="shared" si="0"/>
        <v>0</v>
      </c>
      <c r="N59" s="220"/>
      <c r="O59" s="220"/>
      <c r="P59" s="220"/>
      <c r="Q59" s="220"/>
      <c r="R59" s="221"/>
      <c r="S59" s="214"/>
      <c r="T59" s="215"/>
      <c r="U59" s="215"/>
      <c r="V59" s="215"/>
      <c r="W59" s="215"/>
      <c r="X59" s="216"/>
    </row>
    <row r="60" spans="1:24" ht="33.6" customHeight="1">
      <c r="A60" s="12">
        <v>45</v>
      </c>
      <c r="B60" s="245"/>
      <c r="C60" s="246"/>
      <c r="D60" s="246"/>
      <c r="E60" s="246"/>
      <c r="F60" s="246"/>
      <c r="G60" s="246"/>
      <c r="H60" s="246"/>
      <c r="I60" s="247"/>
      <c r="J60" s="248">
        <v>1</v>
      </c>
      <c r="K60" s="249"/>
      <c r="L60" s="250"/>
      <c r="M60" s="219">
        <f t="shared" si="0"/>
        <v>0</v>
      </c>
      <c r="N60" s="220"/>
      <c r="O60" s="220"/>
      <c r="P60" s="220"/>
      <c r="Q60" s="220"/>
      <c r="R60" s="221"/>
      <c r="S60" s="214"/>
      <c r="T60" s="215"/>
      <c r="U60" s="215"/>
      <c r="V60" s="215"/>
      <c r="W60" s="215"/>
      <c r="X60" s="216"/>
    </row>
    <row r="61" spans="1:24" ht="33.6" customHeight="1">
      <c r="A61" s="12">
        <v>46</v>
      </c>
      <c r="B61" s="245"/>
      <c r="C61" s="246"/>
      <c r="D61" s="246"/>
      <c r="E61" s="246"/>
      <c r="F61" s="246"/>
      <c r="G61" s="246"/>
      <c r="H61" s="246"/>
      <c r="I61" s="247"/>
      <c r="J61" s="248">
        <v>1</v>
      </c>
      <c r="K61" s="249"/>
      <c r="L61" s="250"/>
      <c r="M61" s="219">
        <f t="shared" si="0"/>
        <v>0</v>
      </c>
      <c r="N61" s="220"/>
      <c r="O61" s="220"/>
      <c r="P61" s="220"/>
      <c r="Q61" s="220"/>
      <c r="R61" s="221"/>
      <c r="S61" s="214"/>
      <c r="T61" s="215"/>
      <c r="U61" s="215"/>
      <c r="V61" s="215"/>
      <c r="W61" s="215"/>
      <c r="X61" s="216"/>
    </row>
    <row r="62" spans="1:24" ht="33.6" customHeight="1">
      <c r="A62" s="12">
        <v>47</v>
      </c>
      <c r="B62" s="245"/>
      <c r="C62" s="246"/>
      <c r="D62" s="246"/>
      <c r="E62" s="246"/>
      <c r="F62" s="246"/>
      <c r="G62" s="246"/>
      <c r="H62" s="246"/>
      <c r="I62" s="247"/>
      <c r="J62" s="248">
        <v>1</v>
      </c>
      <c r="K62" s="249"/>
      <c r="L62" s="250"/>
      <c r="M62" s="219">
        <f t="shared" si="0"/>
        <v>0</v>
      </c>
      <c r="N62" s="220"/>
      <c r="O62" s="220"/>
      <c r="P62" s="220"/>
      <c r="Q62" s="220"/>
      <c r="R62" s="221"/>
      <c r="S62" s="214"/>
      <c r="T62" s="215"/>
      <c r="U62" s="215"/>
      <c r="V62" s="215"/>
      <c r="W62" s="215"/>
      <c r="X62" s="216"/>
    </row>
    <row r="63" spans="1:24" ht="33.6" customHeight="1">
      <c r="A63" s="12">
        <v>48</v>
      </c>
      <c r="B63" s="245"/>
      <c r="C63" s="246"/>
      <c r="D63" s="246"/>
      <c r="E63" s="246"/>
      <c r="F63" s="246"/>
      <c r="G63" s="246"/>
      <c r="H63" s="246"/>
      <c r="I63" s="247"/>
      <c r="J63" s="248">
        <v>1</v>
      </c>
      <c r="K63" s="249"/>
      <c r="L63" s="250"/>
      <c r="M63" s="219">
        <f t="shared" si="0"/>
        <v>0</v>
      </c>
      <c r="N63" s="220"/>
      <c r="O63" s="220"/>
      <c r="P63" s="220"/>
      <c r="Q63" s="220"/>
      <c r="R63" s="221"/>
      <c r="S63" s="214"/>
      <c r="T63" s="215"/>
      <c r="U63" s="215"/>
      <c r="V63" s="215"/>
      <c r="W63" s="215"/>
      <c r="X63" s="216"/>
    </row>
    <row r="64" spans="1:24" ht="33.6" customHeight="1">
      <c r="A64" s="12">
        <v>49</v>
      </c>
      <c r="B64" s="245"/>
      <c r="C64" s="246"/>
      <c r="D64" s="246"/>
      <c r="E64" s="246"/>
      <c r="F64" s="246"/>
      <c r="G64" s="246"/>
      <c r="H64" s="246"/>
      <c r="I64" s="247"/>
      <c r="J64" s="248">
        <v>1</v>
      </c>
      <c r="K64" s="249"/>
      <c r="L64" s="250"/>
      <c r="M64" s="219">
        <f t="shared" si="0"/>
        <v>0</v>
      </c>
      <c r="N64" s="220"/>
      <c r="O64" s="220"/>
      <c r="P64" s="220"/>
      <c r="Q64" s="220"/>
      <c r="R64" s="221"/>
      <c r="S64" s="214"/>
      <c r="T64" s="215"/>
      <c r="U64" s="215"/>
      <c r="V64" s="215"/>
      <c r="W64" s="215"/>
      <c r="X64" s="216"/>
    </row>
    <row r="65" spans="1:24" ht="33.6" customHeight="1">
      <c r="A65" s="12">
        <v>50</v>
      </c>
      <c r="B65" s="245"/>
      <c r="C65" s="246"/>
      <c r="D65" s="246"/>
      <c r="E65" s="246"/>
      <c r="F65" s="246"/>
      <c r="G65" s="246"/>
      <c r="H65" s="246"/>
      <c r="I65" s="247"/>
      <c r="J65" s="248">
        <v>1</v>
      </c>
      <c r="K65" s="249"/>
      <c r="L65" s="250"/>
      <c r="M65" s="219">
        <f t="shared" si="0"/>
        <v>0</v>
      </c>
      <c r="N65" s="220"/>
      <c r="O65" s="220"/>
      <c r="P65" s="220"/>
      <c r="Q65" s="220"/>
      <c r="R65" s="221"/>
      <c r="S65" s="214"/>
      <c r="T65" s="215"/>
      <c r="U65" s="215"/>
      <c r="V65" s="215"/>
      <c r="W65" s="215"/>
      <c r="X65" s="216"/>
    </row>
    <row r="66" spans="1:24" ht="33.6" customHeight="1">
      <c r="B66" s="63"/>
      <c r="I66" s="64" t="s">
        <v>375</v>
      </c>
      <c r="J66" s="252">
        <f>SUM(J16:L65)</f>
        <v>50</v>
      </c>
      <c r="K66" s="253"/>
      <c r="L66" s="254"/>
      <c r="M66" s="222">
        <f>SUM(M16:R65)</f>
        <v>0</v>
      </c>
      <c r="N66" s="223"/>
      <c r="O66" s="223"/>
      <c r="P66" s="223"/>
      <c r="Q66" s="223"/>
      <c r="R66" s="224"/>
      <c r="S66" s="65"/>
    </row>
    <row r="67" spans="1:24" ht="7.5" customHeight="1"/>
    <row r="68" spans="1:24" ht="33.6" customHeight="1">
      <c r="B68" s="66"/>
      <c r="C68" s="66"/>
      <c r="F68" s="234" t="s">
        <v>376</v>
      </c>
      <c r="G68" s="235"/>
      <c r="H68" s="235"/>
      <c r="I68" s="235"/>
      <c r="J68" s="235"/>
      <c r="K68" s="235"/>
      <c r="L68" s="235"/>
      <c r="M68" s="251">
        <f>IF($G$10="",0,$M$12-$M66*$G$10)</f>
        <v>0</v>
      </c>
      <c r="N68" s="209"/>
      <c r="O68" s="209"/>
      <c r="P68" s="209"/>
      <c r="Q68" s="209"/>
      <c r="R68" s="209"/>
      <c r="S68" s="217" t="s">
        <v>377</v>
      </c>
      <c r="T68" s="218"/>
      <c r="U68" s="218"/>
      <c r="V68" s="218"/>
      <c r="W68" s="218"/>
      <c r="X68" s="218"/>
    </row>
    <row r="69" spans="1:24" ht="8.1" customHeight="1"/>
  </sheetData>
  <sheetProtection sheet="1" selectLockedCells="1"/>
  <mergeCells count="240">
    <mergeCell ref="B29:I29"/>
    <mergeCell ref="J29:L29"/>
    <mergeCell ref="M29:R29"/>
    <mergeCell ref="S29:X29"/>
    <mergeCell ref="S26:X26"/>
    <mergeCell ref="S27:X27"/>
    <mergeCell ref="S21:X21"/>
    <mergeCell ref="B22:I22"/>
    <mergeCell ref="J22:L22"/>
    <mergeCell ref="M22:R22"/>
    <mergeCell ref="S22:X22"/>
    <mergeCell ref="B21:I21"/>
    <mergeCell ref="J21:L21"/>
    <mergeCell ref="M66:R66"/>
    <mergeCell ref="F68:L68"/>
    <mergeCell ref="M68:R68"/>
    <mergeCell ref="S68:X68"/>
    <mergeCell ref="M23:R23"/>
    <mergeCell ref="S23:X23"/>
    <mergeCell ref="B24:I24"/>
    <mergeCell ref="J24:L24"/>
    <mergeCell ref="S24:X24"/>
    <mergeCell ref="M24:R24"/>
    <mergeCell ref="S25:X25"/>
    <mergeCell ref="M25:R25"/>
    <mergeCell ref="J66:L66"/>
    <mergeCell ref="B23:I23"/>
    <mergeCell ref="J23:L23"/>
    <mergeCell ref="J25:L25"/>
    <mergeCell ref="S28:X28"/>
    <mergeCell ref="B32:I32"/>
    <mergeCell ref="J32:L32"/>
    <mergeCell ref="M32:R32"/>
    <mergeCell ref="S32:X32"/>
    <mergeCell ref="B33:I33"/>
    <mergeCell ref="J33:L33"/>
    <mergeCell ref="M33:R33"/>
    <mergeCell ref="S20:X20"/>
    <mergeCell ref="B17:I17"/>
    <mergeCell ref="B18:I18"/>
    <mergeCell ref="B19:I19"/>
    <mergeCell ref="B20:I20"/>
    <mergeCell ref="J19:L19"/>
    <mergeCell ref="J17:L17"/>
    <mergeCell ref="S17:X17"/>
    <mergeCell ref="J18:L18"/>
    <mergeCell ref="M18:R18"/>
    <mergeCell ref="S18:X18"/>
    <mergeCell ref="M19:R19"/>
    <mergeCell ref="S19:X19"/>
    <mergeCell ref="A6:F6"/>
    <mergeCell ref="G6:L6"/>
    <mergeCell ref="M6:R6"/>
    <mergeCell ref="S6:X6"/>
    <mergeCell ref="S15:X15"/>
    <mergeCell ref="J16:L16"/>
    <mergeCell ref="M16:R16"/>
    <mergeCell ref="S16:X16"/>
    <mergeCell ref="B15:I15"/>
    <mergeCell ref="B16:I16"/>
    <mergeCell ref="F13:L13"/>
    <mergeCell ref="M13:R13"/>
    <mergeCell ref="J15:L15"/>
    <mergeCell ref="M15:R15"/>
    <mergeCell ref="A7:F7"/>
    <mergeCell ref="G7:X7"/>
    <mergeCell ref="S8:X8"/>
    <mergeCell ref="F12:L12"/>
    <mergeCell ref="M12:R12"/>
    <mergeCell ref="M10:R10"/>
    <mergeCell ref="S10:W10"/>
    <mergeCell ref="S9:X9"/>
    <mergeCell ref="A8:F8"/>
    <mergeCell ref="G8:L8"/>
    <mergeCell ref="D1:F1"/>
    <mergeCell ref="G1:L1"/>
    <mergeCell ref="M1:R1"/>
    <mergeCell ref="S1:X1"/>
    <mergeCell ref="A2:F2"/>
    <mergeCell ref="G2:L2"/>
    <mergeCell ref="M2:R2"/>
    <mergeCell ref="S2:X2"/>
    <mergeCell ref="A4:X4"/>
    <mergeCell ref="M8:R8"/>
    <mergeCell ref="A9:F9"/>
    <mergeCell ref="G9:L9"/>
    <mergeCell ref="M9:R9"/>
    <mergeCell ref="A10:F10"/>
    <mergeCell ref="G10:K10"/>
    <mergeCell ref="B28:I28"/>
    <mergeCell ref="J28:L28"/>
    <mergeCell ref="M28:R28"/>
    <mergeCell ref="B26:I26"/>
    <mergeCell ref="J26:L26"/>
    <mergeCell ref="M26:R26"/>
    <mergeCell ref="B27:I27"/>
    <mergeCell ref="J27:L27"/>
    <mergeCell ref="M27:R27"/>
    <mergeCell ref="M17:R17"/>
    <mergeCell ref="B25:I25"/>
    <mergeCell ref="J20:L20"/>
    <mergeCell ref="M20:R20"/>
    <mergeCell ref="M21:R21"/>
    <mergeCell ref="S33:X33"/>
    <mergeCell ref="B30:I30"/>
    <mergeCell ref="J30:L30"/>
    <mergeCell ref="M30:R30"/>
    <mergeCell ref="S30:X30"/>
    <mergeCell ref="B31:I31"/>
    <mergeCell ref="J31:L31"/>
    <mergeCell ref="M31:R31"/>
    <mergeCell ref="S31:X31"/>
    <mergeCell ref="B36:I36"/>
    <mergeCell ref="J36:L36"/>
    <mergeCell ref="M36:R36"/>
    <mergeCell ref="S36:X36"/>
    <mergeCell ref="B37:I37"/>
    <mergeCell ref="J37:L37"/>
    <mergeCell ref="M37:R37"/>
    <mergeCell ref="S37:X37"/>
    <mergeCell ref="B34:I34"/>
    <mergeCell ref="J34:L34"/>
    <mergeCell ref="M34:R34"/>
    <mergeCell ref="S34:X34"/>
    <mergeCell ref="B35:I35"/>
    <mergeCell ref="J35:L35"/>
    <mergeCell ref="M35:R35"/>
    <mergeCell ref="S35:X35"/>
    <mergeCell ref="B40:I40"/>
    <mergeCell ref="J40:L40"/>
    <mergeCell ref="M40:R40"/>
    <mergeCell ref="S40:X40"/>
    <mergeCell ref="B41:I41"/>
    <mergeCell ref="J41:L41"/>
    <mergeCell ref="M41:R41"/>
    <mergeCell ref="S41:X41"/>
    <mergeCell ref="B38:I38"/>
    <mergeCell ref="J38:L38"/>
    <mergeCell ref="M38:R38"/>
    <mergeCell ref="S38:X38"/>
    <mergeCell ref="B39:I39"/>
    <mergeCell ref="J39:L39"/>
    <mergeCell ref="M39:R39"/>
    <mergeCell ref="S39:X39"/>
    <mergeCell ref="B44:I44"/>
    <mergeCell ref="J44:L44"/>
    <mergeCell ref="M44:R44"/>
    <mergeCell ref="S44:X44"/>
    <mergeCell ref="B45:I45"/>
    <mergeCell ref="J45:L45"/>
    <mergeCell ref="M45:R45"/>
    <mergeCell ref="S45:X45"/>
    <mergeCell ref="B42:I42"/>
    <mergeCell ref="J42:L42"/>
    <mergeCell ref="M42:R42"/>
    <mergeCell ref="S42:X42"/>
    <mergeCell ref="B43:I43"/>
    <mergeCell ref="J43:L43"/>
    <mergeCell ref="M43:R43"/>
    <mergeCell ref="S43:X43"/>
    <mergeCell ref="B48:I48"/>
    <mergeCell ref="J48:L48"/>
    <mergeCell ref="M48:R48"/>
    <mergeCell ref="S48:X48"/>
    <mergeCell ref="B49:I49"/>
    <mergeCell ref="J49:L49"/>
    <mergeCell ref="M49:R49"/>
    <mergeCell ref="S49:X49"/>
    <mergeCell ref="B46:I46"/>
    <mergeCell ref="J46:L46"/>
    <mergeCell ref="M46:R46"/>
    <mergeCell ref="S46:X46"/>
    <mergeCell ref="B47:I47"/>
    <mergeCell ref="J47:L47"/>
    <mergeCell ref="M47:R47"/>
    <mergeCell ref="S47:X47"/>
    <mergeCell ref="B52:I52"/>
    <mergeCell ref="J52:L52"/>
    <mergeCell ref="M52:R52"/>
    <mergeCell ref="S52:X52"/>
    <mergeCell ref="B53:I53"/>
    <mergeCell ref="J53:L53"/>
    <mergeCell ref="M53:R53"/>
    <mergeCell ref="S53:X53"/>
    <mergeCell ref="B50:I50"/>
    <mergeCell ref="J50:L50"/>
    <mergeCell ref="M50:R50"/>
    <mergeCell ref="S50:X50"/>
    <mergeCell ref="B51:I51"/>
    <mergeCell ref="J51:L51"/>
    <mergeCell ref="M51:R51"/>
    <mergeCell ref="S51:X51"/>
    <mergeCell ref="B56:I56"/>
    <mergeCell ref="J56:L56"/>
    <mergeCell ref="M56:R56"/>
    <mergeCell ref="S56:X56"/>
    <mergeCell ref="B57:I57"/>
    <mergeCell ref="J57:L57"/>
    <mergeCell ref="M57:R57"/>
    <mergeCell ref="S57:X57"/>
    <mergeCell ref="B54:I54"/>
    <mergeCell ref="J54:L54"/>
    <mergeCell ref="M54:R54"/>
    <mergeCell ref="S54:X54"/>
    <mergeCell ref="B55:I55"/>
    <mergeCell ref="J55:L55"/>
    <mergeCell ref="M55:R55"/>
    <mergeCell ref="S55:X55"/>
    <mergeCell ref="B60:I60"/>
    <mergeCell ref="J60:L60"/>
    <mergeCell ref="M60:R60"/>
    <mergeCell ref="S60:X60"/>
    <mergeCell ref="B61:I61"/>
    <mergeCell ref="J61:L61"/>
    <mergeCell ref="M61:R61"/>
    <mergeCell ref="S61:X61"/>
    <mergeCell ref="B58:I58"/>
    <mergeCell ref="J58:L58"/>
    <mergeCell ref="M58:R58"/>
    <mergeCell ref="S58:X58"/>
    <mergeCell ref="B59:I59"/>
    <mergeCell ref="J59:L59"/>
    <mergeCell ref="M59:R59"/>
    <mergeCell ref="S59:X59"/>
    <mergeCell ref="B64:I64"/>
    <mergeCell ref="J64:L64"/>
    <mergeCell ref="M64:R64"/>
    <mergeCell ref="S64:X64"/>
    <mergeCell ref="B65:I65"/>
    <mergeCell ref="J65:L65"/>
    <mergeCell ref="M65:R65"/>
    <mergeCell ref="S65:X65"/>
    <mergeCell ref="B62:I62"/>
    <mergeCell ref="J62:L62"/>
    <mergeCell ref="M62:R62"/>
    <mergeCell ref="S62:X62"/>
    <mergeCell ref="B63:I63"/>
    <mergeCell ref="J63:L63"/>
    <mergeCell ref="M63:R63"/>
    <mergeCell ref="S63:X63"/>
  </mergeCells>
  <phoneticPr fontId="2"/>
  <printOptions horizontalCentered="1"/>
  <pageMargins left="0.70866141732283472" right="0.70866141732283472" top="0.74803149606299213" bottom="0.74803149606299213" header="0.31496062992125984" footer="0.31496062992125984"/>
  <pageSetup paperSize="9" orientation="portrait" horizontalDpi="4294967293" r:id="rId1"/>
  <headerFooter>
    <oddFooter>&amp;C&amp;P/&amp;N</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D1971ECBE268DF42A6E279A1370E5222" ma:contentTypeVersion="2" ma:contentTypeDescription="新しいドキュメントを作成します。" ma:contentTypeScope="" ma:versionID="8456056ce8733421ce03eed621dd2941">
  <xsd:schema xmlns:xsd="http://www.w3.org/2001/XMLSchema" xmlns:xs="http://www.w3.org/2001/XMLSchema" xmlns:p="http://schemas.microsoft.com/office/2006/metadata/properties" xmlns:ns2="dbc83f91-95d6-446c-a695-8a7ada344b89" targetNamespace="http://schemas.microsoft.com/office/2006/metadata/properties" ma:root="true" ma:fieldsID="c519cad44d04e90e7807f2a0727b167b" ns2:_="">
    <xsd:import namespace="dbc83f91-95d6-446c-a695-8a7ada344b89"/>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bc83f91-95d6-446c-a695-8a7ada344b8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4174097-9D10-4406-9070-8D3EAEF1EEF3}">
  <ds:schemaRefs>
    <ds:schemaRef ds:uri="http://schemas.microsoft.com/sharepoint/v3/contenttype/forms"/>
  </ds:schemaRefs>
</ds:datastoreItem>
</file>

<file path=customXml/itemProps2.xml><?xml version="1.0" encoding="utf-8"?>
<ds:datastoreItem xmlns:ds="http://schemas.openxmlformats.org/officeDocument/2006/customXml" ds:itemID="{3500C3AC-4F6A-4185-9345-B13FBC77D46A}">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185E9607-6E9D-4E0D-AC5F-8E8393FB76D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bc83f91-95d6-446c-a695-8a7ada344b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7</vt:i4>
      </vt:variant>
    </vt:vector>
  </HeadingPairs>
  <TitlesOfParts>
    <vt:vector size="13" baseType="lpstr">
      <vt:lpstr>☆はじめにお読みください</vt:lpstr>
      <vt:lpstr>治験経費1_経費算出基準</vt:lpstr>
      <vt:lpstr>別紙1_臨床試験研究経費ポイント算出表</vt:lpstr>
      <vt:lpstr>別紙2_治験薬管理経費ポイント算出表</vt:lpstr>
      <vt:lpstr>出来高費用算出表_マイルストーン</vt:lpstr>
      <vt:lpstr>出来高費用算出表_均等割</vt:lpstr>
      <vt:lpstr>治験経費1_経費算出基準!Print_Area</vt:lpstr>
      <vt:lpstr>出来高費用算出表_マイルストーン!Print_Area</vt:lpstr>
      <vt:lpstr>出来高費用算出表_均等割!Print_Area</vt:lpstr>
      <vt:lpstr>別紙1_臨床試験研究経費ポイント算出表!Print_Area</vt:lpstr>
      <vt:lpstr>別紙2_治験薬管理経費ポイント算出表!Print_Area</vt:lpstr>
      <vt:lpstr>☆はじめにお読みください!Print_Titles</vt:lpstr>
      <vt:lpstr>出来高費用算出表_均等割!Print_Titles</vt:lpstr>
    </vt:vector>
  </TitlesOfParts>
  <Manager/>
  <Company>Quintiles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chiken-jimu003</cp:lastModifiedBy>
  <cp:revision/>
  <dcterms:created xsi:type="dcterms:W3CDTF">2015-07-23T02:45:46Z</dcterms:created>
  <dcterms:modified xsi:type="dcterms:W3CDTF">2022-02-18T01:37:01Z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0x010100D1971ECBE268DF42A6E279A1370E5222</vt:lpwstr>
  </property>
  <property fmtid="{D5CDD505-2E9C-101B-9397-08002B2CF9AE}" pid="3" name="ComplianceAssetId">
    <vt:lpwstr/>
  </property>
  <property fmtid="{D5CDD505-2E9C-101B-9397-08002B2CF9AE}" pid="4" name="_ExtendedDescription">
    <vt:lpwstr/>
  </property>
  <property fmtid="{D5CDD505-2E9C-101B-9397-08002B2CF9AE}" pid="5" name="TriggerFlowInfo">
    <vt:lpwstr/>
  </property>
  <property fmtid="{D5CDD505-2E9C-101B-9397-08002B2CF9AE}" pid="6" name="xd_Signature">
    <vt:bool>false</vt:bool>
  </property>
  <property fmtid="{D5CDD505-2E9C-101B-9397-08002B2CF9AE}" pid="7" name="xd_ProgID">
    <vt:lpwstr/>
  </property>
  <property fmtid="{D5CDD505-2E9C-101B-9397-08002B2CF9AE}" pid="8" name="_SourceUrl">
    <vt:lpwstr/>
  </property>
  <property fmtid="{D5CDD505-2E9C-101B-9397-08002B2CF9AE}" pid="9" name="_SharedFileIndex">
    <vt:lpwstr/>
  </property>
  <property fmtid="{D5CDD505-2E9C-101B-9397-08002B2CF9AE}" pid="10" name="TemplateUrl">
    <vt:lpwstr/>
  </property>
</Properties>
</file>